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cassandra_polyzou_engineerscanada_ca/Documents/Documents/Membership reports/"/>
    </mc:Choice>
  </mc:AlternateContent>
  <xr:revisionPtr revIDLastSave="31" documentId="8_{B21E664D-9930-40EF-93BC-859A915D6A14}" xr6:coauthVersionLast="47" xr6:coauthVersionMax="47" xr10:uidLastSave="{7708F15C-2CBF-4838-ABA0-3DA45A7A50B3}"/>
  <bookViews>
    <workbookView xWindow="700" yWindow="700" windowWidth="21050" windowHeight="14780" tabRatio="907" activeTab="1" xr2:uid="{00000000-000D-0000-FFFF-FFFF00000000}"/>
  </bookViews>
  <sheets>
    <sheet name="Membership (Table 1)" sheetId="4" r:id="rId1"/>
    <sheet name="Newly Licensed (Table 2)" sheetId="2" r:id="rId2"/>
    <sheet name="Newly Licensed trend (Table 3)" sheetId="5" r:id="rId3"/>
    <sheet name="EIT (Table 4)" sheetId="10" r:id="rId4"/>
    <sheet name="Internal Trade Applicants" sheetId="7" r:id="rId5"/>
    <sheet name="Students" sheetId="8" r:id="rId6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" i="2"/>
  <c r="N4" i="8"/>
  <c r="N5" i="8" s="1"/>
  <c r="C5" i="8"/>
  <c r="D5" i="8"/>
  <c r="E5" i="8"/>
  <c r="F5" i="8"/>
  <c r="G5" i="8"/>
  <c r="H5" i="8"/>
  <c r="I5" i="8"/>
  <c r="J5" i="8"/>
  <c r="K5" i="8"/>
  <c r="L5" i="8"/>
  <c r="M5" i="8"/>
  <c r="B5" i="8"/>
  <c r="B3" i="4"/>
  <c r="N3" i="8" l="1"/>
  <c r="N2" i="8"/>
  <c r="C5" i="7"/>
  <c r="D5" i="7"/>
  <c r="E5" i="7"/>
  <c r="F5" i="7"/>
  <c r="G5" i="7"/>
  <c r="H5" i="7"/>
  <c r="I5" i="7"/>
  <c r="J5" i="7"/>
  <c r="K5" i="7"/>
  <c r="L5" i="7"/>
  <c r="M5" i="7"/>
  <c r="B5" i="7"/>
  <c r="N3" i="7"/>
  <c r="N4" i="7"/>
  <c r="N2" i="7"/>
  <c r="N10" i="2"/>
  <c r="N11" i="2"/>
  <c r="N13" i="2"/>
  <c r="N14" i="2"/>
  <c r="N15" i="2"/>
  <c r="N4" i="2" s="1"/>
  <c r="J5" i="5" s="1"/>
  <c r="N17" i="2"/>
  <c r="N18" i="2"/>
  <c r="N19" i="2"/>
  <c r="N9" i="2"/>
  <c r="L12" i="2"/>
  <c r="K2" i="2"/>
  <c r="K3" i="2"/>
  <c r="K4" i="2"/>
  <c r="J16" i="2"/>
  <c r="C2" i="2"/>
  <c r="E2" i="2"/>
  <c r="F2" i="2"/>
  <c r="G2" i="2"/>
  <c r="H2" i="2"/>
  <c r="I2" i="2"/>
  <c r="J2" i="2"/>
  <c r="L2" i="2"/>
  <c r="M2" i="2"/>
  <c r="C3" i="2"/>
  <c r="E3" i="2"/>
  <c r="F3" i="2"/>
  <c r="G3" i="2"/>
  <c r="H3" i="2"/>
  <c r="I3" i="2"/>
  <c r="J3" i="2"/>
  <c r="L3" i="2"/>
  <c r="M3" i="2"/>
  <c r="N3" i="2"/>
  <c r="J4" i="5" s="1"/>
  <c r="C4" i="2"/>
  <c r="D4" i="2"/>
  <c r="E4" i="2"/>
  <c r="F4" i="2"/>
  <c r="G4" i="2"/>
  <c r="H4" i="2"/>
  <c r="I4" i="2"/>
  <c r="J4" i="2"/>
  <c r="L4" i="2"/>
  <c r="M4" i="2"/>
  <c r="B6" i="2"/>
  <c r="B5" i="2"/>
  <c r="B4" i="2"/>
  <c r="B3" i="2"/>
  <c r="B2" i="2"/>
  <c r="C20" i="2"/>
  <c r="D20" i="2"/>
  <c r="N20" i="2" s="1"/>
  <c r="E20" i="2"/>
  <c r="F20" i="2"/>
  <c r="G20" i="2"/>
  <c r="H20" i="2"/>
  <c r="I20" i="2"/>
  <c r="J20" i="2"/>
  <c r="K20" i="2"/>
  <c r="L20" i="2"/>
  <c r="B20" i="2"/>
  <c r="C16" i="2"/>
  <c r="D16" i="2"/>
  <c r="N16" i="2" s="1"/>
  <c r="E16" i="2"/>
  <c r="F16" i="2"/>
  <c r="G16" i="2"/>
  <c r="H16" i="2"/>
  <c r="I16" i="2"/>
  <c r="K16" i="2"/>
  <c r="L16" i="2"/>
  <c r="M16" i="2"/>
  <c r="B16" i="2"/>
  <c r="C12" i="2"/>
  <c r="D12" i="2"/>
  <c r="E12" i="2"/>
  <c r="F12" i="2"/>
  <c r="G12" i="2"/>
  <c r="H12" i="2"/>
  <c r="I12" i="2"/>
  <c r="J12" i="2"/>
  <c r="J5" i="2" s="1"/>
  <c r="J6" i="2" s="1"/>
  <c r="K12" i="2"/>
  <c r="M12" i="2"/>
  <c r="M5" i="2" s="1"/>
  <c r="M6" i="2" s="1"/>
  <c r="B12" i="2"/>
  <c r="N9" i="4"/>
  <c r="N10" i="4"/>
  <c r="N11" i="4"/>
  <c r="N13" i="4"/>
  <c r="N14" i="4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J4" i="10" s="1"/>
  <c r="N35" i="4"/>
  <c r="J5" i="10" s="1"/>
  <c r="E2" i="4"/>
  <c r="F2" i="4"/>
  <c r="G2" i="4"/>
  <c r="H2" i="4"/>
  <c r="I2" i="4"/>
  <c r="J2" i="4"/>
  <c r="K2" i="4"/>
  <c r="L2" i="4"/>
  <c r="M2" i="4"/>
  <c r="E3" i="4"/>
  <c r="F3" i="4"/>
  <c r="G3" i="4"/>
  <c r="H3" i="4"/>
  <c r="I3" i="4"/>
  <c r="J3" i="4"/>
  <c r="K3" i="4"/>
  <c r="L3" i="4"/>
  <c r="M3" i="4"/>
  <c r="E4" i="4"/>
  <c r="F4" i="4"/>
  <c r="G4" i="4"/>
  <c r="H4" i="4"/>
  <c r="I4" i="4"/>
  <c r="J4" i="4"/>
  <c r="K4" i="4"/>
  <c r="L4" i="4"/>
  <c r="M4" i="4"/>
  <c r="B2" i="4"/>
  <c r="C2" i="4"/>
  <c r="C3" i="4"/>
  <c r="B4" i="4"/>
  <c r="C4" i="4"/>
  <c r="E36" i="4"/>
  <c r="F36" i="4"/>
  <c r="G36" i="4"/>
  <c r="H36" i="4"/>
  <c r="I36" i="4"/>
  <c r="J36" i="4"/>
  <c r="K36" i="4"/>
  <c r="L36" i="4"/>
  <c r="M36" i="4"/>
  <c r="B36" i="4"/>
  <c r="C36" i="4"/>
  <c r="E32" i="4"/>
  <c r="F32" i="4"/>
  <c r="G32" i="4"/>
  <c r="H32" i="4"/>
  <c r="I32" i="4"/>
  <c r="J32" i="4"/>
  <c r="K32" i="4"/>
  <c r="L32" i="4"/>
  <c r="M32" i="4"/>
  <c r="B32" i="4"/>
  <c r="C32" i="4"/>
  <c r="E28" i="4"/>
  <c r="F28" i="4"/>
  <c r="G28" i="4"/>
  <c r="H28" i="4"/>
  <c r="I28" i="4"/>
  <c r="J28" i="4"/>
  <c r="K28" i="4"/>
  <c r="L28" i="4"/>
  <c r="M28" i="4"/>
  <c r="B28" i="4"/>
  <c r="C28" i="4"/>
  <c r="E24" i="4"/>
  <c r="F24" i="4"/>
  <c r="G24" i="4"/>
  <c r="H24" i="4"/>
  <c r="I24" i="4"/>
  <c r="J24" i="4"/>
  <c r="K24" i="4"/>
  <c r="L24" i="4"/>
  <c r="M24" i="4"/>
  <c r="B24" i="4"/>
  <c r="C24" i="4"/>
  <c r="E20" i="4"/>
  <c r="F20" i="4"/>
  <c r="G20" i="4"/>
  <c r="H20" i="4"/>
  <c r="I20" i="4"/>
  <c r="J20" i="4"/>
  <c r="K20" i="4"/>
  <c r="L20" i="4"/>
  <c r="M20" i="4"/>
  <c r="B20" i="4"/>
  <c r="C20" i="4"/>
  <c r="E16" i="4"/>
  <c r="F16" i="4"/>
  <c r="G16" i="4"/>
  <c r="H16" i="4"/>
  <c r="I16" i="4"/>
  <c r="J16" i="4"/>
  <c r="K16" i="4"/>
  <c r="L16" i="4"/>
  <c r="M16" i="4"/>
  <c r="B16" i="4"/>
  <c r="C16" i="4"/>
  <c r="B12" i="4"/>
  <c r="C12" i="4"/>
  <c r="E12" i="4"/>
  <c r="F12" i="4"/>
  <c r="G12" i="4"/>
  <c r="H12" i="4"/>
  <c r="I12" i="4"/>
  <c r="J12" i="4"/>
  <c r="K12" i="4"/>
  <c r="L12" i="4"/>
  <c r="M12" i="4"/>
  <c r="D4" i="4"/>
  <c r="D3" i="4"/>
  <c r="D2" i="4"/>
  <c r="D36" i="4"/>
  <c r="D32" i="4"/>
  <c r="D24" i="4"/>
  <c r="D28" i="4"/>
  <c r="D20" i="4"/>
  <c r="D16" i="4"/>
  <c r="D6" i="4" s="1"/>
  <c r="D5" i="4" s="1"/>
  <c r="D12" i="4"/>
  <c r="I2" i="10"/>
  <c r="I6" i="10" s="1"/>
  <c r="I6" i="5"/>
  <c r="I2" i="5"/>
  <c r="N12" i="4" l="1"/>
  <c r="N4" i="4"/>
  <c r="N24" i="4"/>
  <c r="N16" i="4"/>
  <c r="N28" i="4"/>
  <c r="K6" i="4"/>
  <c r="K5" i="4" s="1"/>
  <c r="N32" i="4"/>
  <c r="N5" i="7"/>
  <c r="D5" i="2"/>
  <c r="D6" i="2" s="1"/>
  <c r="N12" i="2"/>
  <c r="N5" i="2" s="1"/>
  <c r="N36" i="4"/>
  <c r="N20" i="4"/>
  <c r="N3" i="4"/>
  <c r="N2" i="4"/>
  <c r="B6" i="4"/>
  <c r="B5" i="4" s="1"/>
  <c r="J3" i="10"/>
  <c r="J2" i="10" s="1"/>
  <c r="J6" i="10" s="1"/>
  <c r="N2" i="2"/>
  <c r="J3" i="5" s="1"/>
  <c r="C5" i="2"/>
  <c r="C6" i="2" s="1"/>
  <c r="E5" i="2"/>
  <c r="E6" i="2" s="1"/>
  <c r="H5" i="2"/>
  <c r="H6" i="2" s="1"/>
  <c r="I5" i="2"/>
  <c r="I6" i="2" s="1"/>
  <c r="L5" i="2"/>
  <c r="L6" i="2" s="1"/>
  <c r="K5" i="2"/>
  <c r="K6" i="2" s="1"/>
  <c r="G5" i="2"/>
  <c r="G6" i="2" s="1"/>
  <c r="F5" i="2"/>
  <c r="F6" i="2" s="1"/>
  <c r="F6" i="4"/>
  <c r="F5" i="4" s="1"/>
  <c r="J6" i="4"/>
  <c r="J5" i="4" s="1"/>
  <c r="G6" i="4"/>
  <c r="G5" i="4" s="1"/>
  <c r="L6" i="4"/>
  <c r="L5" i="4" s="1"/>
  <c r="M6" i="4"/>
  <c r="M5" i="4" s="1"/>
  <c r="I6" i="4"/>
  <c r="I5" i="4" s="1"/>
  <c r="H6" i="4"/>
  <c r="H5" i="4" s="1"/>
  <c r="E6" i="4"/>
  <c r="E5" i="4" s="1"/>
  <c r="C6" i="4"/>
  <c r="C5" i="4" s="1"/>
  <c r="N6" i="4" l="1"/>
  <c r="N5" i="4" s="1"/>
  <c r="N6" i="2"/>
  <c r="J2" i="5"/>
  <c r="J6" i="5" s="1"/>
  <c r="I32" i="2"/>
  <c r="D2" i="10"/>
  <c r="D6" i="10" s="1"/>
  <c r="E2" i="10"/>
  <c r="E6" i="10" s="1"/>
  <c r="F2" i="10"/>
  <c r="F6" i="10" s="1"/>
  <c r="G2" i="10"/>
  <c r="G6" i="10" s="1"/>
  <c r="H2" i="10"/>
  <c r="H6" i="10"/>
  <c r="H2" i="5" l="1"/>
  <c r="H6" i="5" s="1"/>
  <c r="D2" i="5" l="1"/>
  <c r="D6" i="5" s="1"/>
  <c r="E2" i="5"/>
  <c r="E6" i="5" s="1"/>
  <c r="F2" i="5"/>
  <c r="G2" i="5"/>
  <c r="F6" i="5"/>
  <c r="G6" i="5"/>
</calcChain>
</file>

<file path=xl/sharedStrings.xml><?xml version="1.0" encoding="utf-8"?>
<sst xmlns="http://schemas.openxmlformats.org/spreadsheetml/2006/main" count="136" uniqueCount="93">
  <si>
    <t>Category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</si>
  <si>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</si>
  <si>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</si>
  <si>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</si>
  <si>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</si>
  <si>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</si>
  <si>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</si>
  <si>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</si>
  <si>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</si>
  <si>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</si>
  <si>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</si>
  <si>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</si>
  <si>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Yukon</t>
  </si>
  <si>
    <t>TOTAL</t>
  </si>
  <si>
    <t>Engineering members (male)</t>
  </si>
  <si>
    <t>Engineering members (female)</t>
  </si>
  <si>
    <t>Engineering members (gender unknown)</t>
  </si>
  <si>
    <t>% of members who are women</t>
  </si>
  <si>
    <t>TOTAL Engineering members *</t>
  </si>
  <si>
    <t xml:space="preserve">* The category, Members, includes Practising P.Eng.’s (exclusive), Temporary License Holders, License to Practise Holders, Restricted License Holders, Non-Practising P.Eng.’s, Life Members and Engineers-in-Training.  It does not include students or Internal Trade Applicants.
</t>
  </si>
  <si>
    <t>Member categories</t>
  </si>
  <si>
    <t>Practising P.Eng.’s (exclusive)  (male)</t>
  </si>
  <si>
    <t>Practising P.Eng.’s (exclusive)  (female)</t>
  </si>
  <si>
    <t>Practising P.Eng.’s (exclusive)  (gender unknown)</t>
  </si>
  <si>
    <t>Total Practising P.Eng.’s (exclusive)</t>
  </si>
  <si>
    <t>Temporary License Holders  (male)</t>
  </si>
  <si>
    <t>Temporary License Holders (female)</t>
  </si>
  <si>
    <t>Temporary License Holders (gender unknown)</t>
  </si>
  <si>
    <t>Total Temporary License Holders</t>
  </si>
  <si>
    <t>License to Practise Holders (male)</t>
  </si>
  <si>
    <t>License to Practise Holders (female)</t>
  </si>
  <si>
    <t>License to Practise Holders (gender unknown)</t>
  </si>
  <si>
    <t>Total License to Practise Holders</t>
  </si>
  <si>
    <t>Limited License Holders (male)</t>
  </si>
  <si>
    <t>Limited License Holders (female)</t>
  </si>
  <si>
    <t>Limited License Holders (gender unknown)</t>
  </si>
  <si>
    <t>Total Limited License Holders</t>
  </si>
  <si>
    <t>Reduced Fee Members, Non-Practising or Retired (male)</t>
  </si>
  <si>
    <t>Reduced Fee Members, Non-Practising or Retired  (female)</t>
  </si>
  <si>
    <t>Reduced Fee Members, Non-Practising or Retired  (gender unknown)</t>
  </si>
  <si>
    <t xml:space="preserve">Total Reduced Fee Members, Non-Practising or Retired </t>
  </si>
  <si>
    <t>Life Members (male)</t>
  </si>
  <si>
    <t>Life Members (female)</t>
  </si>
  <si>
    <t>Life Members (gender unknown)</t>
  </si>
  <si>
    <t>Total Life Members</t>
  </si>
  <si>
    <t>Engineers-in-Training (male)</t>
  </si>
  <si>
    <t>Engineers-in-Training (female)</t>
  </si>
  <si>
    <t>Engineers-in-Training (gender unknown)</t>
  </si>
  <si>
    <t>Total Engineers-in-Training</t>
  </si>
  <si>
    <t>30 by 30</t>
  </si>
  <si>
    <t>Newly Licensed Engineers (male)</t>
  </si>
  <si>
    <t>Newly Licensed Engineers (female)</t>
  </si>
  <si>
    <t>Newly Licensed Engineers (gender unknown)</t>
  </si>
  <si>
    <t>Total Newly Licensed Engineers</t>
  </si>
  <si>
    <t>30 by 30*</t>
  </si>
  <si>
    <t>Newly Licensed Engineers Breakdown</t>
  </si>
  <si>
    <t>Newly Licensed Canadian Engineering Accreditation Board (CEAB) Trained P.Eng.'s (male)</t>
  </si>
  <si>
    <t>Newly Licensed Canadian Engineering Accreditation Board (CEAB) Trained P.Eng.'s (female)</t>
  </si>
  <si>
    <t>Newly Licensed Canadian Engineering Accreditation Board (CEAB) Trained P.Eng.'s (gender unknown)</t>
  </si>
  <si>
    <t>Total Newly Licensed Canadian Engineering Accreditation Board (CEAB) Trained P.Eng.'s</t>
  </si>
  <si>
    <t>Newly Licensed Internationally Trained P.Eng.'s (male)</t>
  </si>
  <si>
    <t>Newly Licensed Internationally Trained P.Eng.'s (female)</t>
  </si>
  <si>
    <t>Newly Licensed Internationally Trained P.Eng.'s (gender unknown)</t>
  </si>
  <si>
    <t xml:space="preserve">Total Newly Licensed Internationally Trained P.Eng.'s </t>
  </si>
  <si>
    <t>Newly Licensed P.Eng. Obtaining License by Other Route (male)</t>
  </si>
  <si>
    <t>Newly Licensed P.Eng.Obtaining License by Other Route (female)</t>
  </si>
  <si>
    <t>Newly Licensed P.Eng.Obtaining License by Other Route (gender unknown)</t>
  </si>
  <si>
    <t>Total Newly Licensed P.Eng.'s Obtaining License by Other Route</t>
  </si>
  <si>
    <t>-</t>
  </si>
  <si>
    <t>Figure 2.1 30 by 30 National Trend</t>
  </si>
  <si>
    <t xml:space="preserve"> National 30 by 30 Percentage </t>
  </si>
  <si>
    <t>Date</t>
  </si>
  <si>
    <t>Engineers-in-Training (EITs)</t>
  </si>
  <si>
    <t>Total Engineers-in-Training (male)</t>
  </si>
  <si>
    <t>Total Engineers-in-Training (female)</t>
  </si>
  <si>
    <t>Total Engineers-in-Training (gender unknown)</t>
  </si>
  <si>
    <t>Percentage of Female Engineers-in-Training</t>
  </si>
  <si>
    <t>Agreement on Internal Trade Applicants (male)</t>
  </si>
  <si>
    <t>Agreement on Internal Trade Applicants (female)</t>
  </si>
  <si>
    <t>Agreement on Internal Trade Applicants (gender unknown)</t>
  </si>
  <si>
    <t>Total Agreement on Internal Trade Applicants **</t>
  </si>
  <si>
    <t>** Internal Trade Applicants are engineers licensed in one province or territory who wish to apply for a licence in another province or territory</t>
  </si>
  <si>
    <t>Engineering Students (male)</t>
  </si>
  <si>
    <t>Engineering Students (female)</t>
  </si>
  <si>
    <t>Engineering Students (gender unknown)</t>
  </si>
  <si>
    <t>Total Engineering Student Members</t>
  </si>
  <si>
    <t>Newly Licensed Engineers</t>
  </si>
  <si>
    <t>* Percentage of Newly Licensed Engineers who self-identify as female</t>
  </si>
  <si>
    <t>National Newly Licensed Engineers</t>
  </si>
  <si>
    <t>Total Newly Licensed Engineers (male)</t>
  </si>
  <si>
    <t>Total Newly Licensed Engineers (female)</t>
  </si>
  <si>
    <t>Total Newly Licensed Engineers (gender unknown)</t>
  </si>
  <si>
    <t>30 by 30 - Percentage of Female Newly Licensed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</si>
</sst>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right"/>
    </xf>
    <xf numFmtId="165" fontId="0" fillId="0" borderId="0" xfId="0" applyNumberFormat="1"/>
    <xf numFmtId="165" fontId="0" fillId="0" borderId="0" xfId="1" applyNumberFormat="1" applyFont="1" applyAlignment="1">
      <alignment horizontal="right"/>
    </xf>
    <xf numFmtId="10" fontId="0" fillId="0" borderId="0" xfId="2" applyNumberFormat="1" applyFont="1"/>
    <xf numFmtId="0" fontId="0" fillId="0" borderId="0" xfId="0" applyFill="1"/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/>
    <xf numFmtId="0" fontId="0" fillId="0" borderId="0" xfId="0" applyFill="1" applyBorder="1"/>
    <xf numFmtId="165" fontId="2" fillId="0" borderId="0" xfId="1" applyNumberFormat="1" applyFont="1" applyFill="1" applyBorder="1" applyAlignment="1">
      <alignment vertical="center" wrapText="1"/>
    </xf>
    <xf numFmtId="3" fontId="0" fillId="3" borderId="4" xfId="0" applyNumberFormat="1" applyFill="1" applyBorder="1" applyAlignment="1">
      <alignment wrapText="1"/>
    </xf>
    <xf numFmtId="3" fontId="0" fillId="6" borderId="4" xfId="0" applyNumberFormat="1" applyFill="1" applyBorder="1" applyAlignment="1">
      <alignment wrapText="1"/>
    </xf>
    <xf numFmtId="3" fontId="0" fillId="3" borderId="13" xfId="0" applyNumberFormat="1" applyFill="1" applyBorder="1" applyAlignment="1">
      <alignment wrapText="1"/>
    </xf>
    <xf numFmtId="0" fontId="3" fillId="0" borderId="0" xfId="0" applyFont="1"/>
    <xf numFmtId="167" fontId="3" fillId="0" borderId="0" xfId="0" applyNumberFormat="1" applyFont="1"/>
    <xf numFmtId="165" fontId="3" fillId="7" borderId="4" xfId="1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left" vertical="top" wrapText="1"/>
    </xf>
    <xf numFmtId="165" fontId="3" fillId="7" borderId="4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1" fillId="3" borderId="4" xfId="1" applyNumberFormat="1" applyFont="1" applyFill="1" applyBorder="1" applyAlignment="1">
      <alignment horizontal="right"/>
    </xf>
    <xf numFmtId="165" fontId="3" fillId="0" borderId="0" xfId="0" applyNumberFormat="1" applyFont="1"/>
    <xf numFmtId="0" fontId="0" fillId="0" borderId="0" xfId="0" applyAlignment="1">
      <alignment horizontal="right"/>
    </xf>
    <xf numFmtId="165" fontId="3" fillId="7" borderId="4" xfId="1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165" fontId="0" fillId="3" borderId="4" xfId="1" applyNumberFormat="1" applyFont="1" applyFill="1" applyBorder="1" applyAlignment="1">
      <alignment vertical="center"/>
    </xf>
    <xf numFmtId="165" fontId="0" fillId="6" borderId="4" xfId="1" applyNumberFormat="1" applyFont="1" applyFill="1" applyBorder="1" applyAlignment="1">
      <alignment vertical="center"/>
    </xf>
    <xf numFmtId="165" fontId="4" fillId="4" borderId="6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wrapText="1"/>
    </xf>
    <xf numFmtId="165" fontId="0" fillId="3" borderId="0" xfId="1" applyNumberFormat="1" applyFont="1" applyFill="1" applyBorder="1" applyAlignment="1">
      <alignment horizontal="right"/>
    </xf>
    <xf numFmtId="165" fontId="1" fillId="3" borderId="17" xfId="1" applyNumberFormat="1" applyFont="1" applyFill="1" applyBorder="1" applyAlignment="1">
      <alignment horizontal="right"/>
    </xf>
    <xf numFmtId="165" fontId="0" fillId="3" borderId="17" xfId="1" applyNumberFormat="1" applyFont="1" applyFill="1" applyBorder="1" applyAlignment="1">
      <alignment horizontal="right"/>
    </xf>
    <xf numFmtId="165" fontId="1" fillId="3" borderId="4" xfId="1" applyNumberFormat="1" applyFont="1" applyFill="1" applyBorder="1" applyAlignment="1">
      <alignment horizontal="right" vertical="center"/>
    </xf>
    <xf numFmtId="0" fontId="0" fillId="0" borderId="0" xfId="0" applyFont="1"/>
    <xf numFmtId="166" fontId="1" fillId="3" borderId="4" xfId="1" applyNumberFormat="1" applyFont="1" applyFill="1" applyBorder="1" applyAlignment="1">
      <alignment horizontal="right"/>
    </xf>
    <xf numFmtId="165" fontId="2" fillId="2" borderId="16" xfId="1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ill="1"/>
    <xf numFmtId="165" fontId="0" fillId="3" borderId="5" xfId="1" applyNumberFormat="1" applyFont="1" applyFill="1" applyBorder="1" applyAlignment="1">
      <alignment horizontal="right"/>
    </xf>
    <xf numFmtId="165" fontId="3" fillId="7" borderId="4" xfId="1" applyNumberFormat="1" applyFont="1" applyFill="1" applyBorder="1" applyAlignment="1">
      <alignment horizontal="left"/>
    </xf>
    <xf numFmtId="0" fontId="0" fillId="3" borderId="7" xfId="0" applyFill="1" applyBorder="1" applyAlignment="1">
      <alignment wrapText="1"/>
    </xf>
    <xf numFmtId="165" fontId="0" fillId="3" borderId="20" xfId="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top" wrapText="1"/>
    </xf>
    <xf numFmtId="166" fontId="1" fillId="0" borderId="18" xfId="2" applyNumberFormat="1" applyFont="1" applyFill="1" applyBorder="1" applyAlignment="1">
      <alignment horizontal="right" vertical="center" wrapText="1"/>
    </xf>
    <xf numFmtId="166" fontId="1" fillId="0" borderId="18" xfId="2" applyNumberFormat="1" applyFont="1" applyFill="1" applyBorder="1" applyAlignment="1">
      <alignment vertical="center" wrapText="1"/>
    </xf>
    <xf numFmtId="10" fontId="1" fillId="0" borderId="19" xfId="2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166" fontId="1" fillId="3" borderId="4" xfId="2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textRotation="90" wrapText="1"/>
    </xf>
    <xf numFmtId="0" fontId="7" fillId="0" borderId="0" xfId="0" applyFont="1"/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vertical="center" wrapText="1"/>
    </xf>
    <xf numFmtId="165" fontId="6" fillId="2" borderId="14" xfId="1" applyNumberFormat="1" applyFont="1" applyFill="1" applyBorder="1" applyAlignment="1">
      <alignment vertical="center" wrapText="1"/>
    </xf>
    <xf numFmtId="3" fontId="0" fillId="6" borderId="13" xfId="0" applyNumberFormat="1" applyFill="1" applyBorder="1" applyAlignment="1">
      <alignment wrapText="1"/>
    </xf>
    <xf numFmtId="0" fontId="0" fillId="0" borderId="0" xfId="0" applyBorder="1"/>
    <xf numFmtId="0" fontId="3" fillId="5" borderId="23" xfId="0" applyFont="1" applyFill="1" applyBorder="1"/>
    <xf numFmtId="0" fontId="3" fillId="5" borderId="24" xfId="0" applyFont="1" applyFill="1" applyBorder="1"/>
    <xf numFmtId="166" fontId="3" fillId="5" borderId="25" xfId="0" applyNumberFormat="1" applyFont="1" applyFill="1" applyBorder="1"/>
    <xf numFmtId="166" fontId="3" fillId="5" borderId="26" xfId="0" applyNumberFormat="1" applyFont="1" applyFill="1" applyBorder="1"/>
    <xf numFmtId="165" fontId="0" fillId="3" borderId="17" xfId="1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horizontal="left" vertical="top"/>
    </xf>
    <xf numFmtId="0" fontId="8" fillId="0" borderId="0" xfId="3" applyAlignment="1">
      <alignment vertical="center"/>
    </xf>
    <xf numFmtId="165" fontId="0" fillId="4" borderId="4" xfId="1" applyNumberFormat="1" applyFont="1" applyFill="1" applyBorder="1" applyAlignment="1">
      <alignment horizontal="right"/>
    </xf>
    <xf numFmtId="165" fontId="0" fillId="4" borderId="17" xfId="1" applyNumberFormat="1" applyFont="1" applyFill="1" applyBorder="1" applyAlignment="1">
      <alignment horizontal="right"/>
    </xf>
    <xf numFmtId="165" fontId="3" fillId="8" borderId="4" xfId="1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vertical="top"/>
    </xf>
    <xf numFmtId="165" fontId="2" fillId="2" borderId="0" xfId="1" applyNumberFormat="1" applyFont="1" applyFill="1" applyBorder="1" applyAlignment="1">
      <alignment horizontal="center" vertical="center" wrapText="1"/>
    </xf>
    <xf numFmtId="165" fontId="0" fillId="9" borderId="4" xfId="1" applyNumberFormat="1" applyFont="1" applyFill="1" applyBorder="1" applyAlignment="1">
      <alignment horizontal="right"/>
    </xf>
    <xf numFmtId="165" fontId="1" fillId="9" borderId="4" xfId="1" applyNumberFormat="1" applyFont="1" applyFill="1" applyBorder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 horizontal="left" vertical="top"/>
    </xf>
    <xf numFmtId="165" fontId="0" fillId="10" borderId="4" xfId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10" fontId="3" fillId="3" borderId="16" xfId="0" applyNumberFormat="1" applyFont="1" applyFill="1" applyBorder="1" applyAlignment="1">
      <alignment horizontal="center"/>
    </xf>
    <xf numFmtId="165" fontId="2" fillId="2" borderId="27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165" fontId="6" fillId="2" borderId="15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30 by 30 National Trend 2014</a:t>
            </a:r>
            <a:r>
              <a:rPr lang="en-US" sz="1800" b="1" baseline="0">
                <a:solidFill>
                  <a:schemeClr val="accent1">
                    <a:lumMod val="75000"/>
                  </a:schemeClr>
                </a:solidFill>
              </a:rPr>
              <a:t> - 2020</a:t>
            </a: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 </a:t>
            </a:r>
          </a:p>
        </c:rich>
      </c:tx>
      <c:layout>
        <c:manualLayout>
          <c:xMode val="edge"/>
          <c:yMode val="edge"/>
          <c:x val="0.32159990981052849"/>
          <c:y val="3.693489168300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631812059923"/>
          <c:y val="0.10537808711712768"/>
          <c:w val="0.84866351280225893"/>
          <c:h val="0.7684656561435409"/>
        </c:manualLayout>
      </c:layout>
      <c:lineChart>
        <c:grouping val="standard"/>
        <c:varyColors val="0"/>
        <c:ser>
          <c:idx val="0"/>
          <c:order val="0"/>
          <c:tx>
            <c:strRef>
              <c:f>'Newly Licensed (Table 2)'!$H$24:$J$24</c:f>
              <c:strCache>
                <c:ptCount val="1"/>
                <c:pt idx="0">
                  <c:v>  National 30 by 30 Percentage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'Newly Licensed (Table 2)'!$H$26:$H$32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(Table 2)'!$I$26:$I$32</c:f>
              <c:numCache>
                <c:formatCode>0.00%</c:formatCode>
                <c:ptCount val="7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0.17849999999999999</c:v>
                </c:pt>
                <c:pt idx="6">
                  <c:v>0.20602318548387097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F-41A6-928F-C130ECEB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194080"/>
        <c:axId val="1571200736"/>
      </c:lineChart>
      <c:catAx>
        <c:axId val="157119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Year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46928530333373009"/>
              <c:y val="0.92554766994748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200736"/>
        <c:crosses val="autoZero"/>
        <c:auto val="1"/>
        <c:lblAlgn val="ctr"/>
        <c:lblOffset val="100"/>
        <c:noMultiLvlLbl val="0"/>
      </c:catAx>
      <c:valAx>
        <c:axId val="1571200736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Percentage</a:t>
                </a:r>
                <a:r>
                  <a:rPr lang="en-CA" sz="1200" baseline="0"/>
                  <a:t> of newly licensed engineers who identify as female</a:t>
                </a:r>
                <a:endParaRPr lang="en-CA" sz="1200"/>
              </a:p>
            </c:rich>
          </c:tx>
          <c:layout>
            <c:manualLayout>
              <c:xMode val="edge"/>
              <c:yMode val="edge"/>
              <c:x val="2.8907225212991623E-2"/>
              <c:y val="0.19914640355720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1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6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National Newly Licensed Engineers 2014 - 2020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'Newly Licensed trend (Table 3)'!$A$3:$C$3</c:f>
              <c:strCache>
                <c:ptCount val="3"/>
                <c:pt idx="0">
                  <c:v>Total Newly Licensed Engineers (male)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trend (Table 3)'!$D$3:$J$3</c:f>
              <c:numCache>
                <c:formatCode>#,##0</c:formatCode>
                <c:ptCount val="7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  <c:pt idx="5">
                  <c:v>7255</c:v>
                </c:pt>
                <c:pt idx="6">
                  <c:v>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5-4B85-A87D-18A619ED6802}"/>
            </c:ext>
          </c:extLst>
        </c:ser>
        <c:ser>
          <c:idx val="3"/>
          <c:order val="1"/>
          <c:tx>
            <c:strRef>
              <c:f>'Newly Licensed trend (Table 3)'!$A$4</c:f>
              <c:strCache>
                <c:ptCount val="1"/>
                <c:pt idx="0">
                  <c:v>Total Newly Licensed Engineers (female)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trend (Table 3)'!$D$4:$J$4</c:f>
              <c:numCache>
                <c:formatCode>#,##0</c:formatCode>
                <c:ptCount val="7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  <c:pt idx="5">
                  <c:v>1577</c:v>
                </c:pt>
                <c:pt idx="6">
                  <c:v>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5-4B85-A87D-18A619ED68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2608"/>
        <c:axId val="1902915952"/>
      </c:barChart>
      <c:catAx>
        <c:axId val="1902922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15952"/>
        <c:crosses val="autoZero"/>
        <c:auto val="1"/>
        <c:lblAlgn val="ctr"/>
        <c:lblOffset val="100"/>
        <c:noMultiLvlLbl val="0"/>
      </c:catAx>
      <c:valAx>
        <c:axId val="1902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chemeClr val="accent1">
                    <a:lumMod val="75000"/>
                  </a:schemeClr>
                </a:solidFill>
              </a:rPr>
              <a:t>National</a:t>
            </a:r>
            <a:r>
              <a:rPr lang="en-CA" sz="1800" b="1" baseline="0">
                <a:solidFill>
                  <a:schemeClr val="accent1">
                    <a:lumMod val="75000"/>
                  </a:schemeClr>
                </a:solidFill>
              </a:rPr>
              <a:t> Engineers-in-Training 2014 - 2020 </a:t>
            </a:r>
            <a:endParaRPr lang="en-CA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103662927089865"/>
          <c:y val="4.069174688067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99066598976013"/>
          <c:y val="0.12409868712413188"/>
          <c:w val="0.86338566086318869"/>
          <c:h val="0.70300663948329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'EIT (Table 4)'!$A$3:$C$3</c:f>
              <c:strCache>
                <c:ptCount val="3"/>
                <c:pt idx="0">
                  <c:v>Total Engineers-in-Training (male)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3D7-48A4-BBA5-216D92F988A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7-48A4-BBA5-216D92F988A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3D7-48A4-BBA5-216D92F988A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7-48A4-BBA5-216D92F988A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3D7-48A4-BBA5-216D92F988A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7-48A4-BBA5-216D92F988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7-48A4-BBA5-216D92F988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 (Table 4)'!$D$3:$J$3</c:f>
              <c:numCache>
                <c:formatCode>#,##0</c:formatCode>
                <c:ptCount val="7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  <c:pt idx="6">
                  <c:v>35751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7-48A4-BBA5-216D92F988A3}"/>
            </c:ext>
          </c:extLst>
        </c:ser>
        <c:ser>
          <c:idx val="1"/>
          <c:order val="1"/>
          <c:tx>
            <c:strRef>
              <c:f>'EIT (Table 4)'!$A$4:$C$4</c:f>
              <c:strCache>
                <c:ptCount val="3"/>
                <c:pt idx="0">
                  <c:v>Total Engineers-in-Training (female)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 (Table 4)'!$D$4:$J$4</c:f>
              <c:numCache>
                <c:formatCode>#,##0</c:formatCode>
                <c:ptCount val="7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  <c:pt idx="6">
                  <c:v>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D7-48A4-BBA5-216D92F988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1776"/>
        <c:axId val="1902922192"/>
      </c:barChart>
      <c:catAx>
        <c:axId val="190292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192"/>
        <c:crosses val="autoZero"/>
        <c:auto val="1"/>
        <c:lblAlgn val="ctr"/>
        <c:lblOffset val="100"/>
        <c:noMultiLvlLbl val="0"/>
      </c:catAx>
      <c:valAx>
        <c:axId val="19029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12140849650431"/>
          <c:y val="0.88596399602780196"/>
          <c:w val="0.57133964449134123"/>
          <c:h val="0.11292423847640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128866</xdr:colOff>
      <xdr:row>23</xdr:row>
      <xdr:rowOff>68355</xdr:rowOff>
    </xdr:from>
    <xdr:to>
      <xdr:col>4</xdr:col>
      <xdr:colOff>470647</xdr:colOff>
      <xdr:row>44</xdr:row>
      <xdr:rowOff>33618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654A27-6855-4E27-91CA-CDCE9784C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7</xdr:row>
      <xdr:rowOff>147637</xdr:rowOff>
    </xdr:from>
    <xdr:to>
      <xdr:col>10</xdr:col>
      <xdr:colOff>876299</xdr:colOff>
      <xdr:row>31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D69456-D827-4D37-9DA2-A7764F1AB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7</xdr:row>
      <xdr:rowOff>42861</xdr:rowOff>
    </xdr:from>
    <xdr:to>
      <xdr:col>9</xdr:col>
      <xdr:colOff>971549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32AC53-5828-4AB1-97A0-CB0594BDD3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zoomScale="90" zoomScaleNormal="90" workbookViewId="0">
      <selection activeCell="C45" sqref="C45"/>
    </sheetView>
  </sheetViews>
  <sheetFormatPr defaultColWidth="8.81640625" defaultRowHeight="14.5" x14ac:dyDescent="0.35"/>
  <cols>
    <col min="1" max="1" width="42.7265625" customWidth="1"/>
    <col min="14" max="14" width="10.7265625" customWidth="1"/>
    <col min="15" max="15" width="10.54296875" bestFit="1" customWidth="1"/>
    <col min="16" max="16" width="9.54296875" bestFit="1" customWidth="1"/>
  </cols>
  <sheetData>
    <row r="1" spans="1:15" ht="95.25" customHeight="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5" s="43" customFormat="1" ht="15" customHeight="1" thickTop="1" thickBot="1" x14ac:dyDescent="0.4">
      <c r="A2" s="38" t="s">
        <v>14</v>
      </c>
      <c r="B2" s="30">
        <f>SUM(B9,B13,B17,B21,B25,B29,B33)</f>
        <v>26417</v>
      </c>
      <c r="C2" s="30">
        <f t="shared" ref="C2" si="0">SUM(C9,C13,C17,C21,C25,C29,C33)</f>
        <v>55319</v>
      </c>
      <c r="D2" s="30">
        <f>SUM(D9,D13,D17,D21,D25,D29,D33)</f>
        <v>11508</v>
      </c>
      <c r="E2" s="30">
        <f t="shared" ref="E2:M2" si="1">SUM(E9,E13,E17,E21,E25,E29,E33)</f>
        <v>6623</v>
      </c>
      <c r="F2" s="30">
        <f t="shared" si="1"/>
        <v>85162</v>
      </c>
      <c r="G2" s="30">
        <f t="shared" si="1"/>
        <v>53184</v>
      </c>
      <c r="H2" s="30">
        <f t="shared" si="1"/>
        <v>5151</v>
      </c>
      <c r="I2" s="30">
        <f t="shared" si="1"/>
        <v>6490</v>
      </c>
      <c r="J2" s="30">
        <f t="shared" si="1"/>
        <v>744</v>
      </c>
      <c r="K2" s="30">
        <f t="shared" si="1"/>
        <v>3982</v>
      </c>
      <c r="L2" s="30">
        <f t="shared" si="1"/>
        <v>1773</v>
      </c>
      <c r="M2" s="30">
        <f t="shared" si="1"/>
        <v>1013</v>
      </c>
      <c r="N2" s="30">
        <f>SUM(N9,N13,N17,N21,N25,N29,N33)</f>
        <v>257366</v>
      </c>
    </row>
    <row r="3" spans="1:15" s="43" customFormat="1" ht="15" customHeight="1" thickTop="1" thickBot="1" x14ac:dyDescent="0.4">
      <c r="A3" s="38" t="s">
        <v>15</v>
      </c>
      <c r="B3" s="30">
        <f>SUM(B10,B14,B18,B22,B26,B30,B34)</f>
        <v>4197</v>
      </c>
      <c r="C3" s="30">
        <f t="shared" ref="C3" si="2">SUM(C10,C14,C18,C22,C26,C30,C34)</f>
        <v>9972</v>
      </c>
      <c r="D3" s="30">
        <f>SUM(D10,D14,D18,D22,D26,D30,D34)</f>
        <v>1608</v>
      </c>
      <c r="E3" s="30">
        <f t="shared" ref="E3:N3" si="3">SUM(E10,E14,E18,E22,E26,E30,E34)</f>
        <v>963</v>
      </c>
      <c r="F3" s="30">
        <f t="shared" si="3"/>
        <v>13326</v>
      </c>
      <c r="G3" s="30">
        <f t="shared" si="3"/>
        <v>9659</v>
      </c>
      <c r="H3" s="30">
        <f t="shared" si="3"/>
        <v>738</v>
      </c>
      <c r="I3" s="30">
        <f t="shared" si="3"/>
        <v>976</v>
      </c>
      <c r="J3" s="30">
        <f t="shared" si="3"/>
        <v>96</v>
      </c>
      <c r="K3" s="30">
        <f t="shared" si="3"/>
        <v>696</v>
      </c>
      <c r="L3" s="30">
        <f t="shared" si="3"/>
        <v>200</v>
      </c>
      <c r="M3" s="30">
        <f t="shared" si="3"/>
        <v>134</v>
      </c>
      <c r="N3" s="30">
        <f t="shared" si="3"/>
        <v>42565</v>
      </c>
    </row>
    <row r="4" spans="1:15" s="43" customFormat="1" ht="15" customHeight="1" thickTop="1" thickBot="1" x14ac:dyDescent="0.4">
      <c r="A4" s="38" t="s">
        <v>16</v>
      </c>
      <c r="B4" s="30">
        <f t="shared" ref="B4:C4" si="4">SUM(B11,B15,B19,B23,B27,B31,B35)</f>
        <v>0</v>
      </c>
      <c r="C4" s="30">
        <f t="shared" si="4"/>
        <v>0</v>
      </c>
      <c r="D4" s="30">
        <f>SUM(D11,D15,D19,D23,D27,D31,D35)</f>
        <v>671</v>
      </c>
      <c r="E4" s="30">
        <f t="shared" ref="E4:N4" si="5">SUM(E11,E15,E19,E23,E27,E31,E35)</f>
        <v>0</v>
      </c>
      <c r="F4" s="30">
        <f t="shared" si="5"/>
        <v>0</v>
      </c>
      <c r="G4" s="30">
        <f t="shared" si="5"/>
        <v>0</v>
      </c>
      <c r="H4" s="30">
        <f t="shared" si="5"/>
        <v>1</v>
      </c>
      <c r="I4" s="30">
        <f t="shared" si="5"/>
        <v>0</v>
      </c>
      <c r="J4" s="30">
        <f t="shared" si="5"/>
        <v>1</v>
      </c>
      <c r="K4" s="30">
        <f t="shared" si="5"/>
        <v>1</v>
      </c>
      <c r="L4" s="30">
        <f t="shared" si="5"/>
        <v>0</v>
      </c>
      <c r="M4" s="30">
        <f t="shared" si="5"/>
        <v>0</v>
      </c>
      <c r="N4" s="30">
        <f t="shared" si="5"/>
        <v>674</v>
      </c>
    </row>
    <row r="5" spans="1:15" s="43" customFormat="1" ht="15" customHeight="1" thickTop="1" thickBot="1" x14ac:dyDescent="0.4">
      <c r="A5" s="4" t="s">
        <v>17</v>
      </c>
      <c r="B5" s="44">
        <f t="shared" ref="B5:C5" si="6">B3/B6</f>
        <v>0.13709413993597699</v>
      </c>
      <c r="C5" s="44">
        <f t="shared" si="6"/>
        <v>0.15273161691504189</v>
      </c>
      <c r="D5" s="44">
        <f>D3/D6</f>
        <v>0.11663160948719808</v>
      </c>
      <c r="E5" s="44">
        <f t="shared" ref="E5" si="7">E3/E6</f>
        <v>0.12694437121012392</v>
      </c>
      <c r="F5" s="44">
        <f t="shared" ref="F5:G5" si="8">F3/F6</f>
        <v>0.13530582405978395</v>
      </c>
      <c r="G5" s="44">
        <f t="shared" si="8"/>
        <v>0.15370049170154193</v>
      </c>
      <c r="H5" s="44">
        <f t="shared" ref="H5" si="9">H3/H6</f>
        <v>0.12529711375212224</v>
      </c>
      <c r="I5" s="44">
        <f t="shared" ref="I5:J5" si="10">I3/I6</f>
        <v>0.13072595767479239</v>
      </c>
      <c r="J5" s="44">
        <f t="shared" si="10"/>
        <v>0.11414982164090369</v>
      </c>
      <c r="K5" s="44">
        <f t="shared" ref="K5" si="11">K3/K6</f>
        <v>0.14874973284889934</v>
      </c>
      <c r="L5" s="44">
        <f t="shared" ref="L5:M5" si="12">L3/L6</f>
        <v>0.10136847440446022</v>
      </c>
      <c r="M5" s="44">
        <f t="shared" si="12"/>
        <v>0.11682650392327812</v>
      </c>
      <c r="N5" s="44">
        <f t="shared" ref="N5" si="13">N3/N6</f>
        <v>0.14159777781474028</v>
      </c>
    </row>
    <row r="6" spans="1:15" ht="15" customHeight="1" thickTop="1" thickBot="1" x14ac:dyDescent="0.4">
      <c r="A6" s="52" t="s">
        <v>18</v>
      </c>
      <c r="B6" s="24">
        <f t="shared" ref="B6:C6" si="14">SUM(B12,B16,B20,B24,B28,B32,B36)</f>
        <v>30614</v>
      </c>
      <c r="C6" s="24">
        <f t="shared" si="14"/>
        <v>65291</v>
      </c>
      <c r="D6" s="24">
        <f>SUM(D12,D16,D20,D24,D28,D32,D36)</f>
        <v>13787</v>
      </c>
      <c r="E6" s="24">
        <f t="shared" ref="E6:N6" si="15">SUM(E12,E16,E20,E24,E28,E32,E36)</f>
        <v>7586</v>
      </c>
      <c r="F6" s="24">
        <f t="shared" si="15"/>
        <v>98488</v>
      </c>
      <c r="G6" s="24">
        <f t="shared" si="15"/>
        <v>62843</v>
      </c>
      <c r="H6" s="24">
        <f t="shared" si="15"/>
        <v>5890</v>
      </c>
      <c r="I6" s="24">
        <f t="shared" si="15"/>
        <v>7466</v>
      </c>
      <c r="J6" s="24">
        <f t="shared" si="15"/>
        <v>841</v>
      </c>
      <c r="K6" s="24">
        <f t="shared" si="15"/>
        <v>4679</v>
      </c>
      <c r="L6" s="24">
        <f t="shared" si="15"/>
        <v>1973</v>
      </c>
      <c r="M6" s="24">
        <f t="shared" si="15"/>
        <v>1147</v>
      </c>
      <c r="N6" s="24">
        <f t="shared" si="15"/>
        <v>300605</v>
      </c>
    </row>
    <row r="7" spans="1:15" ht="45" customHeight="1" thickTop="1" x14ac:dyDescent="0.35">
      <c r="A7" s="88" t="s">
        <v>19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2"/>
    </row>
    <row r="8" spans="1:15" ht="45" customHeight="1" x14ac:dyDescent="0.35">
      <c r="A8" s="82" t="s">
        <v>20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12"/>
    </row>
    <row r="9" spans="1:15" ht="15" customHeight="1" thickBot="1" x14ac:dyDescent="0.4">
      <c r="A9" s="53" t="s">
        <v>21</v>
      </c>
      <c r="B9" s="8">
        <v>17113</v>
      </c>
      <c r="C9" s="8">
        <v>39799</v>
      </c>
      <c r="D9" s="8">
        <v>6891</v>
      </c>
      <c r="E9" s="8">
        <v>4818</v>
      </c>
      <c r="F9" s="8">
        <v>61312</v>
      </c>
      <c r="G9" s="8">
        <v>41442</v>
      </c>
      <c r="H9" s="8">
        <v>2832</v>
      </c>
      <c r="I9" s="8">
        <v>4275</v>
      </c>
      <c r="J9" s="8">
        <v>545</v>
      </c>
      <c r="K9" s="8">
        <v>3226</v>
      </c>
      <c r="L9" s="8">
        <v>218</v>
      </c>
      <c r="M9" s="8">
        <v>916</v>
      </c>
      <c r="N9" s="54">
        <f>SUM(B9:M9)</f>
        <v>183387</v>
      </c>
    </row>
    <row r="10" spans="1:15" ht="15" customHeight="1" thickTop="1" thickBot="1" x14ac:dyDescent="0.4">
      <c r="A10" s="13" t="s">
        <v>22</v>
      </c>
      <c r="B10" s="5">
        <v>2637</v>
      </c>
      <c r="C10" s="5">
        <v>7086</v>
      </c>
      <c r="D10" s="5">
        <v>910</v>
      </c>
      <c r="E10" s="5">
        <v>613</v>
      </c>
      <c r="F10" s="5">
        <v>9532</v>
      </c>
      <c r="G10" s="5">
        <v>7605</v>
      </c>
      <c r="H10" s="5">
        <v>469</v>
      </c>
      <c r="I10" s="5">
        <v>688</v>
      </c>
      <c r="J10" s="5">
        <v>67</v>
      </c>
      <c r="K10" s="5">
        <v>492</v>
      </c>
      <c r="L10" s="5">
        <v>34</v>
      </c>
      <c r="M10" s="5">
        <v>120</v>
      </c>
      <c r="N10" s="54">
        <f t="shared" ref="N10:N36" si="16">SUM(B10:M10)</f>
        <v>30253</v>
      </c>
    </row>
    <row r="11" spans="1:15" ht="15" customHeight="1" thickTop="1" thickBot="1" x14ac:dyDescent="0.4">
      <c r="A11" s="13" t="s">
        <v>23</v>
      </c>
      <c r="B11" s="5">
        <v>0</v>
      </c>
      <c r="C11" s="5">
        <v>0</v>
      </c>
      <c r="D11" s="5">
        <v>395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4">
        <f t="shared" si="16"/>
        <v>398</v>
      </c>
    </row>
    <row r="12" spans="1:15" ht="15" customHeight="1" thickTop="1" thickBot="1" x14ac:dyDescent="0.4">
      <c r="A12" s="25" t="s">
        <v>24</v>
      </c>
      <c r="B12" s="24">
        <f t="shared" ref="B12:C12" si="17">SUM(B9:B11)</f>
        <v>19750</v>
      </c>
      <c r="C12" s="24">
        <f t="shared" si="17"/>
        <v>46885</v>
      </c>
      <c r="D12" s="24">
        <f>SUM(D9:D11)</f>
        <v>8196</v>
      </c>
      <c r="E12" s="24">
        <f t="shared" ref="E12:M12" si="18">SUM(E9:E11)</f>
        <v>5431</v>
      </c>
      <c r="F12" s="24">
        <f t="shared" si="18"/>
        <v>70844</v>
      </c>
      <c r="G12" s="24">
        <f t="shared" si="18"/>
        <v>49047</v>
      </c>
      <c r="H12" s="24">
        <f t="shared" si="18"/>
        <v>3302</v>
      </c>
      <c r="I12" s="24">
        <f t="shared" si="18"/>
        <v>4963</v>
      </c>
      <c r="J12" s="24">
        <f t="shared" si="18"/>
        <v>613</v>
      </c>
      <c r="K12" s="24">
        <f t="shared" si="18"/>
        <v>3719</v>
      </c>
      <c r="L12" s="24">
        <f t="shared" si="18"/>
        <v>252</v>
      </c>
      <c r="M12" s="24">
        <f t="shared" si="18"/>
        <v>1036</v>
      </c>
      <c r="N12" s="24">
        <f t="shared" si="16"/>
        <v>214038</v>
      </c>
    </row>
    <row r="13" spans="1:15" ht="15" customHeight="1" thickTop="1" thickBot="1" x14ac:dyDescent="0.4">
      <c r="A13" s="4" t="s">
        <v>25</v>
      </c>
      <c r="B13" s="83">
        <v>577</v>
      </c>
      <c r="C13" s="5">
        <v>128</v>
      </c>
      <c r="D13" s="5">
        <v>9</v>
      </c>
      <c r="E13" s="5">
        <v>11</v>
      </c>
      <c r="F13" s="5">
        <v>59</v>
      </c>
      <c r="G13" s="5">
        <v>147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4">
        <f>SUM(B13:M13)</f>
        <v>931</v>
      </c>
    </row>
    <row r="14" spans="1:15" ht="15" customHeight="1" thickTop="1" thickBot="1" x14ac:dyDescent="0.4">
      <c r="A14" s="4" t="s">
        <v>26</v>
      </c>
      <c r="B14" s="83">
        <v>32</v>
      </c>
      <c r="C14" s="5">
        <v>0</v>
      </c>
      <c r="D14" s="5">
        <v>1</v>
      </c>
      <c r="E14" s="5">
        <v>0</v>
      </c>
      <c r="F14" s="5">
        <v>3</v>
      </c>
      <c r="G14" s="5">
        <v>19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4">
        <f>SUM(B14:M14)</f>
        <v>55</v>
      </c>
    </row>
    <row r="15" spans="1:15" ht="15" customHeight="1" thickTop="1" thickBot="1" x14ac:dyDescent="0.4">
      <c r="A15" s="4" t="s">
        <v>27</v>
      </c>
      <c r="B15" s="83">
        <v>0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4">
        <f t="shared" si="16"/>
        <v>1</v>
      </c>
    </row>
    <row r="16" spans="1:15" s="22" customFormat="1" ht="15" customHeight="1" thickTop="1" thickBot="1" x14ac:dyDescent="0.4">
      <c r="A16" s="25" t="s">
        <v>28</v>
      </c>
      <c r="B16" s="24">
        <f>SUM(B13:B15)</f>
        <v>609</v>
      </c>
      <c r="C16" s="24">
        <f>SUM(C13:C15)</f>
        <v>128</v>
      </c>
      <c r="D16" s="24">
        <f>SUM(D13:D15)</f>
        <v>11</v>
      </c>
      <c r="E16" s="24">
        <f t="shared" ref="E16:M16" si="19">SUM(E13:E15)</f>
        <v>11</v>
      </c>
      <c r="F16" s="24">
        <f t="shared" si="19"/>
        <v>62</v>
      </c>
      <c r="G16" s="24">
        <f t="shared" si="19"/>
        <v>166</v>
      </c>
      <c r="H16" s="24">
        <f t="shared" si="19"/>
        <v>0</v>
      </c>
      <c r="I16" s="24">
        <f t="shared" si="19"/>
        <v>0</v>
      </c>
      <c r="J16" s="24">
        <f t="shared" si="19"/>
        <v>0</v>
      </c>
      <c r="K16" s="24">
        <f t="shared" si="19"/>
        <v>0</v>
      </c>
      <c r="L16" s="24">
        <f t="shared" si="19"/>
        <v>0</v>
      </c>
      <c r="M16" s="24">
        <f t="shared" si="19"/>
        <v>0</v>
      </c>
      <c r="N16" s="24">
        <f t="shared" si="16"/>
        <v>987</v>
      </c>
    </row>
    <row r="17" spans="1:15" s="22" customFormat="1" ht="15" customHeight="1" thickTop="1" thickBot="1" x14ac:dyDescent="0.4">
      <c r="A17" s="38" t="s">
        <v>29</v>
      </c>
      <c r="B17" s="84">
        <v>0</v>
      </c>
      <c r="C17" s="30">
        <v>926</v>
      </c>
      <c r="D17" s="30">
        <v>116</v>
      </c>
      <c r="E17" s="30">
        <v>15</v>
      </c>
      <c r="F17" s="30">
        <v>0</v>
      </c>
      <c r="G17" s="30">
        <v>0</v>
      </c>
      <c r="H17" s="30">
        <v>1027</v>
      </c>
      <c r="I17" s="30">
        <v>0</v>
      </c>
      <c r="J17" s="30">
        <v>0</v>
      </c>
      <c r="K17" s="30">
        <v>0</v>
      </c>
      <c r="L17" s="30">
        <v>1401</v>
      </c>
      <c r="M17" s="30">
        <v>13</v>
      </c>
      <c r="N17" s="54">
        <f t="shared" si="16"/>
        <v>3498</v>
      </c>
    </row>
    <row r="18" spans="1:15" s="22" customFormat="1" ht="15" customHeight="1" thickTop="1" thickBot="1" x14ac:dyDescent="0.4">
      <c r="A18" s="38" t="s">
        <v>30</v>
      </c>
      <c r="B18" s="84">
        <v>0</v>
      </c>
      <c r="C18" s="30">
        <v>58</v>
      </c>
      <c r="D18" s="30">
        <v>11</v>
      </c>
      <c r="E18" s="30">
        <v>4</v>
      </c>
      <c r="F18" s="30">
        <v>0</v>
      </c>
      <c r="G18" s="30">
        <v>0</v>
      </c>
      <c r="H18" s="30">
        <v>89</v>
      </c>
      <c r="I18" s="30">
        <v>0</v>
      </c>
      <c r="J18" s="30">
        <v>0</v>
      </c>
      <c r="K18" s="30">
        <v>0</v>
      </c>
      <c r="L18" s="30">
        <v>133</v>
      </c>
      <c r="M18" s="30">
        <v>0</v>
      </c>
      <c r="N18" s="54">
        <f t="shared" si="16"/>
        <v>295</v>
      </c>
      <c r="O18" s="23"/>
    </row>
    <row r="19" spans="1:15" ht="15" customHeight="1" thickTop="1" thickBot="1" x14ac:dyDescent="0.4">
      <c r="A19" s="38" t="s">
        <v>31</v>
      </c>
      <c r="B19" s="84">
        <v>0</v>
      </c>
      <c r="C19" s="30">
        <v>0</v>
      </c>
      <c r="D19" s="30">
        <v>11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54">
        <f t="shared" si="16"/>
        <v>11</v>
      </c>
    </row>
    <row r="20" spans="1:15" s="22" customFormat="1" ht="15" customHeight="1" thickTop="1" thickBot="1" x14ac:dyDescent="0.4">
      <c r="A20" s="25" t="s">
        <v>32</v>
      </c>
      <c r="B20" s="24">
        <f>SUM(B17:B19)</f>
        <v>0</v>
      </c>
      <c r="C20" s="24">
        <f t="shared" ref="C20" si="20">SUM(C17:C19)</f>
        <v>984</v>
      </c>
      <c r="D20" s="24">
        <f>SUM(D17:D19)</f>
        <v>138</v>
      </c>
      <c r="E20" s="24">
        <f t="shared" ref="E20:M20" si="21">SUM(E17:E19)</f>
        <v>19</v>
      </c>
      <c r="F20" s="24">
        <f t="shared" si="21"/>
        <v>0</v>
      </c>
      <c r="G20" s="24">
        <f t="shared" si="21"/>
        <v>0</v>
      </c>
      <c r="H20" s="24">
        <f t="shared" si="21"/>
        <v>1116</v>
      </c>
      <c r="I20" s="24">
        <f t="shared" si="21"/>
        <v>0</v>
      </c>
      <c r="J20" s="24">
        <f t="shared" si="21"/>
        <v>0</v>
      </c>
      <c r="K20" s="24">
        <f t="shared" si="21"/>
        <v>0</v>
      </c>
      <c r="L20" s="24">
        <f t="shared" si="21"/>
        <v>1534</v>
      </c>
      <c r="M20" s="24">
        <f t="shared" si="21"/>
        <v>13</v>
      </c>
      <c r="N20" s="24">
        <f t="shared" si="16"/>
        <v>3804</v>
      </c>
    </row>
    <row r="21" spans="1:15" ht="15" customHeight="1" thickTop="1" thickBot="1" x14ac:dyDescent="0.4">
      <c r="A21" s="4" t="s">
        <v>33</v>
      </c>
      <c r="B21" s="30">
        <v>210</v>
      </c>
      <c r="C21" s="30">
        <v>725</v>
      </c>
      <c r="D21" s="30">
        <v>0</v>
      </c>
      <c r="E21" s="30">
        <v>0</v>
      </c>
      <c r="F21" s="30">
        <v>311</v>
      </c>
      <c r="G21" s="30">
        <v>163</v>
      </c>
      <c r="H21" s="30">
        <v>0</v>
      </c>
      <c r="I21" s="30">
        <v>3</v>
      </c>
      <c r="J21" s="30">
        <v>0</v>
      </c>
      <c r="K21" s="30">
        <v>15</v>
      </c>
      <c r="L21" s="30">
        <v>0</v>
      </c>
      <c r="M21" s="30">
        <v>0</v>
      </c>
      <c r="N21" s="54">
        <f t="shared" si="16"/>
        <v>1427</v>
      </c>
    </row>
    <row r="22" spans="1:15" ht="15" customHeight="1" thickTop="1" thickBot="1" x14ac:dyDescent="0.4">
      <c r="A22" s="4" t="s">
        <v>34</v>
      </c>
      <c r="B22" s="30">
        <v>18</v>
      </c>
      <c r="C22" s="30">
        <v>45</v>
      </c>
      <c r="D22" s="30">
        <v>0</v>
      </c>
      <c r="E22" s="30">
        <v>0</v>
      </c>
      <c r="F22" s="30">
        <v>52</v>
      </c>
      <c r="G22" s="30">
        <v>10</v>
      </c>
      <c r="H22" s="30">
        <v>0</v>
      </c>
      <c r="I22" s="30">
        <v>1</v>
      </c>
      <c r="J22" s="30">
        <v>0</v>
      </c>
      <c r="K22" s="30">
        <v>1</v>
      </c>
      <c r="L22" s="30">
        <v>0</v>
      </c>
      <c r="M22" s="30">
        <v>0</v>
      </c>
      <c r="N22" s="54">
        <f t="shared" si="16"/>
        <v>127</v>
      </c>
    </row>
    <row r="23" spans="1:15" ht="15" customHeight="1" thickTop="1" thickBot="1" x14ac:dyDescent="0.4">
      <c r="A23" s="4" t="s">
        <v>35</v>
      </c>
      <c r="B23" s="40">
        <v>0</v>
      </c>
      <c r="C23" s="40">
        <v>0</v>
      </c>
      <c r="D23" s="3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0">
        <v>0</v>
      </c>
      <c r="L23" s="40">
        <v>0</v>
      </c>
      <c r="M23" s="40">
        <v>0</v>
      </c>
      <c r="N23" s="54">
        <f t="shared" si="16"/>
        <v>0</v>
      </c>
    </row>
    <row r="24" spans="1:15" s="22" customFormat="1" ht="15" customHeight="1" thickTop="1" thickBot="1" x14ac:dyDescent="0.4">
      <c r="A24" s="25" t="s">
        <v>36</v>
      </c>
      <c r="B24" s="24">
        <f t="shared" ref="B24:C24" si="22">SUM(B21:B23)</f>
        <v>228</v>
      </c>
      <c r="C24" s="24">
        <f t="shared" si="22"/>
        <v>770</v>
      </c>
      <c r="D24" s="24">
        <f>SUM(D21:D23)</f>
        <v>0</v>
      </c>
      <c r="E24" s="24">
        <f t="shared" ref="E24" si="23">SUM(E21:E23)</f>
        <v>0</v>
      </c>
      <c r="F24" s="24">
        <f t="shared" ref="F24:G24" si="24">SUM(F21:F23)</f>
        <v>363</v>
      </c>
      <c r="G24" s="24">
        <f t="shared" si="24"/>
        <v>173</v>
      </c>
      <c r="H24" s="24">
        <f t="shared" ref="H24" si="25">SUM(H21:H23)</f>
        <v>0</v>
      </c>
      <c r="I24" s="24">
        <f t="shared" ref="I24:J24" si="26">SUM(I21:I23)</f>
        <v>4</v>
      </c>
      <c r="J24" s="24">
        <f t="shared" si="26"/>
        <v>0</v>
      </c>
      <c r="K24" s="24">
        <f t="shared" ref="K24" si="27">SUM(K21:K23)</f>
        <v>16</v>
      </c>
      <c r="L24" s="24">
        <f t="shared" ref="L24:M24" si="28">SUM(L21:L23)</f>
        <v>0</v>
      </c>
      <c r="M24" s="24">
        <f t="shared" si="28"/>
        <v>0</v>
      </c>
      <c r="N24" s="24">
        <f t="shared" si="16"/>
        <v>1554</v>
      </c>
    </row>
    <row r="25" spans="1:15" ht="15" customHeight="1" thickTop="1" thickBot="1" x14ac:dyDescent="0.4">
      <c r="A25" s="4" t="s">
        <v>37</v>
      </c>
      <c r="B25" s="5">
        <v>1877</v>
      </c>
      <c r="C25" s="5">
        <v>4556</v>
      </c>
      <c r="D25" s="5">
        <v>1735</v>
      </c>
      <c r="E25" s="5">
        <v>44</v>
      </c>
      <c r="F25" s="5">
        <v>12881</v>
      </c>
      <c r="G25" s="5">
        <v>3864</v>
      </c>
      <c r="H25" s="5">
        <v>264</v>
      </c>
      <c r="I25" s="5">
        <v>93</v>
      </c>
      <c r="J25" s="5">
        <v>27</v>
      </c>
      <c r="K25" s="5">
        <v>118</v>
      </c>
      <c r="L25" s="5">
        <v>75</v>
      </c>
      <c r="M25" s="5">
        <v>0</v>
      </c>
      <c r="N25" s="54">
        <f t="shared" si="16"/>
        <v>25534</v>
      </c>
    </row>
    <row r="26" spans="1:15" ht="15" customHeight="1" thickTop="1" thickBot="1" x14ac:dyDescent="0.4">
      <c r="A26" s="4" t="s">
        <v>38</v>
      </c>
      <c r="B26" s="5">
        <v>285</v>
      </c>
      <c r="C26" s="5">
        <v>195</v>
      </c>
      <c r="D26" s="5">
        <v>314</v>
      </c>
      <c r="E26" s="5">
        <v>25</v>
      </c>
      <c r="F26" s="5">
        <v>761</v>
      </c>
      <c r="G26" s="5">
        <v>164</v>
      </c>
      <c r="H26" s="5">
        <v>37</v>
      </c>
      <c r="I26" s="5">
        <v>15</v>
      </c>
      <c r="J26" s="5">
        <v>2</v>
      </c>
      <c r="K26" s="5">
        <v>44</v>
      </c>
      <c r="L26" s="5">
        <v>9</v>
      </c>
      <c r="M26" s="5">
        <v>0</v>
      </c>
      <c r="N26" s="54">
        <f t="shared" si="16"/>
        <v>1851</v>
      </c>
    </row>
    <row r="27" spans="1:15" ht="15" customHeight="1" thickTop="1" thickBot="1" x14ac:dyDescent="0.4">
      <c r="A27" s="4" t="s">
        <v>39</v>
      </c>
      <c r="B27" s="41">
        <v>0</v>
      </c>
      <c r="C27" s="41">
        <v>0</v>
      </c>
      <c r="D27" s="39">
        <v>115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54">
        <f t="shared" si="16"/>
        <v>115</v>
      </c>
    </row>
    <row r="28" spans="1:15" ht="30" thickTop="1" thickBot="1" x14ac:dyDescent="0.4">
      <c r="A28" s="25" t="s">
        <v>40</v>
      </c>
      <c r="B28" s="24">
        <f t="shared" ref="B28:C28" si="29">SUM(B25:B27)</f>
        <v>2162</v>
      </c>
      <c r="C28" s="24">
        <f t="shared" si="29"/>
        <v>4751</v>
      </c>
      <c r="D28" s="24">
        <f>SUM(D25:D27)</f>
        <v>2164</v>
      </c>
      <c r="E28" s="24">
        <f t="shared" ref="E28" si="30">SUM(E25:E27)</f>
        <v>69</v>
      </c>
      <c r="F28" s="24">
        <f t="shared" ref="F28:G28" si="31">SUM(F25:F27)</f>
        <v>13642</v>
      </c>
      <c r="G28" s="24">
        <f t="shared" si="31"/>
        <v>4028</v>
      </c>
      <c r="H28" s="24">
        <f t="shared" ref="H28" si="32">SUM(H25:H27)</f>
        <v>301</v>
      </c>
      <c r="I28" s="24">
        <f t="shared" ref="I28:J28" si="33">SUM(I25:I27)</f>
        <v>108</v>
      </c>
      <c r="J28" s="24">
        <f t="shared" si="33"/>
        <v>29</v>
      </c>
      <c r="K28" s="24">
        <f t="shared" ref="K28" si="34">SUM(K25:K27)</f>
        <v>162</v>
      </c>
      <c r="L28" s="24">
        <f t="shared" ref="L28:M28" si="35">SUM(L25:L27)</f>
        <v>84</v>
      </c>
      <c r="M28" s="24">
        <f t="shared" si="35"/>
        <v>0</v>
      </c>
      <c r="N28" s="24">
        <f t="shared" si="16"/>
        <v>27500</v>
      </c>
    </row>
    <row r="29" spans="1:15" ht="15" customHeight="1" thickTop="1" thickBot="1" x14ac:dyDescent="0.4">
      <c r="A29" s="4" t="s">
        <v>41</v>
      </c>
      <c r="B29" s="5">
        <v>2057</v>
      </c>
      <c r="C29" s="5">
        <v>700</v>
      </c>
      <c r="D29" s="5">
        <v>1119</v>
      </c>
      <c r="E29" s="5">
        <v>441</v>
      </c>
      <c r="F29" s="5">
        <v>230</v>
      </c>
      <c r="G29" s="5">
        <v>16</v>
      </c>
      <c r="H29" s="5">
        <v>589</v>
      </c>
      <c r="I29" s="5">
        <v>1326</v>
      </c>
      <c r="J29" s="5">
        <v>22</v>
      </c>
      <c r="K29" s="5">
        <v>261</v>
      </c>
      <c r="L29" s="5">
        <v>41</v>
      </c>
      <c r="M29" s="5">
        <v>36</v>
      </c>
      <c r="N29" s="54">
        <f t="shared" si="16"/>
        <v>6838</v>
      </c>
      <c r="O29" s="9"/>
    </row>
    <row r="30" spans="1:15" ht="15" customHeight="1" thickTop="1" thickBot="1" x14ac:dyDescent="0.4">
      <c r="A30" s="4" t="s">
        <v>42</v>
      </c>
      <c r="B30" s="5">
        <v>21</v>
      </c>
      <c r="C30" s="5">
        <v>11</v>
      </c>
      <c r="D30" s="5">
        <v>6</v>
      </c>
      <c r="E30" s="5">
        <v>14</v>
      </c>
      <c r="F30" s="5">
        <v>29</v>
      </c>
      <c r="G30" s="5">
        <v>3</v>
      </c>
      <c r="H30" s="5">
        <v>9</v>
      </c>
      <c r="I30" s="5">
        <v>15</v>
      </c>
      <c r="J30" s="5">
        <v>1</v>
      </c>
      <c r="K30" s="5">
        <v>4</v>
      </c>
      <c r="L30" s="5">
        <v>1</v>
      </c>
      <c r="M30" s="5">
        <v>1</v>
      </c>
      <c r="N30" s="54">
        <f t="shared" si="16"/>
        <v>115</v>
      </c>
    </row>
    <row r="31" spans="1:15" ht="15" customHeight="1" thickTop="1" thickBot="1" x14ac:dyDescent="0.4">
      <c r="A31" s="4" t="s">
        <v>43</v>
      </c>
      <c r="B31" s="41">
        <v>0</v>
      </c>
      <c r="C31" s="41">
        <v>0</v>
      </c>
      <c r="D31" s="39">
        <v>20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54">
        <f t="shared" si="16"/>
        <v>20</v>
      </c>
      <c r="O31" s="9"/>
    </row>
    <row r="32" spans="1:15" ht="15" customHeight="1" thickTop="1" thickBot="1" x14ac:dyDescent="0.4">
      <c r="A32" s="25" t="s">
        <v>44</v>
      </c>
      <c r="B32" s="24">
        <f t="shared" ref="B32:C32" si="36">SUM(B29:B31)</f>
        <v>2078</v>
      </c>
      <c r="C32" s="24">
        <f t="shared" si="36"/>
        <v>711</v>
      </c>
      <c r="D32" s="24">
        <f>SUM(D29:D31)</f>
        <v>1145</v>
      </c>
      <c r="E32" s="24">
        <f t="shared" ref="E32" si="37">SUM(E29:E31)</f>
        <v>455</v>
      </c>
      <c r="F32" s="24">
        <f t="shared" ref="F32:G32" si="38">SUM(F29:F31)</f>
        <v>259</v>
      </c>
      <c r="G32" s="24">
        <f t="shared" si="38"/>
        <v>19</v>
      </c>
      <c r="H32" s="24">
        <f t="shared" ref="H32" si="39">SUM(H29:H31)</f>
        <v>598</v>
      </c>
      <c r="I32" s="24">
        <f t="shared" ref="I32:J32" si="40">SUM(I29:I31)</f>
        <v>1341</v>
      </c>
      <c r="J32" s="24">
        <f t="shared" si="40"/>
        <v>23</v>
      </c>
      <c r="K32" s="24">
        <f t="shared" ref="K32" si="41">SUM(K29:K31)</f>
        <v>265</v>
      </c>
      <c r="L32" s="24">
        <f t="shared" ref="L32:M32" si="42">SUM(L29:L31)</f>
        <v>42</v>
      </c>
      <c r="M32" s="24">
        <f t="shared" si="42"/>
        <v>37</v>
      </c>
      <c r="N32" s="24">
        <f t="shared" si="16"/>
        <v>6973</v>
      </c>
    </row>
    <row r="33" spans="1:16" ht="15" customHeight="1" thickTop="1" thickBot="1" x14ac:dyDescent="0.4">
      <c r="A33" s="4" t="s">
        <v>45</v>
      </c>
      <c r="B33" s="5">
        <v>4583</v>
      </c>
      <c r="C33" s="5">
        <v>8485</v>
      </c>
      <c r="D33" s="5">
        <v>1638</v>
      </c>
      <c r="E33" s="5">
        <v>1294</v>
      </c>
      <c r="F33" s="5">
        <v>10369</v>
      </c>
      <c r="G33" s="77">
        <v>7552</v>
      </c>
      <c r="H33" s="5">
        <v>439</v>
      </c>
      <c r="I33" s="5">
        <v>793</v>
      </c>
      <c r="J33" s="5">
        <v>150</v>
      </c>
      <c r="K33" s="5">
        <v>362</v>
      </c>
      <c r="L33" s="5">
        <v>38</v>
      </c>
      <c r="M33" s="5">
        <v>48</v>
      </c>
      <c r="N33" s="54">
        <f t="shared" si="16"/>
        <v>35751</v>
      </c>
      <c r="O33" s="9"/>
      <c r="P33" s="9"/>
    </row>
    <row r="34" spans="1:16" ht="15" customHeight="1" thickTop="1" thickBot="1" x14ac:dyDescent="0.4">
      <c r="A34" s="4" t="s">
        <v>46</v>
      </c>
      <c r="B34" s="5">
        <v>1204</v>
      </c>
      <c r="C34" s="5">
        <v>2577</v>
      </c>
      <c r="D34" s="5">
        <v>366</v>
      </c>
      <c r="E34" s="5">
        <v>307</v>
      </c>
      <c r="F34" s="5">
        <v>2949</v>
      </c>
      <c r="G34" s="77">
        <v>1858</v>
      </c>
      <c r="H34" s="5">
        <v>134</v>
      </c>
      <c r="I34" s="5">
        <v>257</v>
      </c>
      <c r="J34" s="5">
        <v>26</v>
      </c>
      <c r="K34" s="5">
        <v>155</v>
      </c>
      <c r="L34" s="5">
        <v>23</v>
      </c>
      <c r="M34" s="5">
        <v>13</v>
      </c>
      <c r="N34" s="54">
        <f t="shared" si="16"/>
        <v>9869</v>
      </c>
      <c r="P34" s="9"/>
    </row>
    <row r="35" spans="1:16" ht="15" customHeight="1" thickTop="1" thickBot="1" x14ac:dyDescent="0.4">
      <c r="A35" s="4" t="s">
        <v>47</v>
      </c>
      <c r="B35" s="41">
        <v>0</v>
      </c>
      <c r="C35" s="41">
        <v>0</v>
      </c>
      <c r="D35" s="39">
        <v>129</v>
      </c>
      <c r="E35" s="41">
        <v>0</v>
      </c>
      <c r="F35" s="41">
        <v>0</v>
      </c>
      <c r="G35" s="78">
        <v>0</v>
      </c>
      <c r="H35" s="41">
        <v>0</v>
      </c>
      <c r="I35" s="41"/>
      <c r="J35" s="41">
        <v>0</v>
      </c>
      <c r="K35" s="41">
        <v>0</v>
      </c>
      <c r="L35" s="41">
        <v>0</v>
      </c>
      <c r="M35" s="41">
        <v>0</v>
      </c>
      <c r="N35" s="54">
        <f t="shared" si="16"/>
        <v>129</v>
      </c>
      <c r="O35" s="9"/>
      <c r="P35" s="9"/>
    </row>
    <row r="36" spans="1:16" ht="15" customHeight="1" thickTop="1" thickBot="1" x14ac:dyDescent="0.4">
      <c r="A36" s="25" t="s">
        <v>48</v>
      </c>
      <c r="B36" s="24">
        <f t="shared" ref="B36:C36" si="43">SUM(B33:B35)</f>
        <v>5787</v>
      </c>
      <c r="C36" s="24">
        <f t="shared" si="43"/>
        <v>11062</v>
      </c>
      <c r="D36" s="24">
        <f>SUM(D33:D35)</f>
        <v>2133</v>
      </c>
      <c r="E36" s="24">
        <f t="shared" ref="E36" si="44">SUM(E33:E35)</f>
        <v>1601</v>
      </c>
      <c r="F36" s="24">
        <f t="shared" ref="F36:G36" si="45">SUM(F33:F35)</f>
        <v>13318</v>
      </c>
      <c r="G36" s="79">
        <f t="shared" si="45"/>
        <v>9410</v>
      </c>
      <c r="H36" s="24">
        <f t="shared" ref="H36" si="46">SUM(H33:H35)</f>
        <v>573</v>
      </c>
      <c r="I36" s="24">
        <f t="shared" ref="I36:J36" si="47">SUM(I33:I35)</f>
        <v>1050</v>
      </c>
      <c r="J36" s="24">
        <f t="shared" si="47"/>
        <v>176</v>
      </c>
      <c r="K36" s="24">
        <f t="shared" ref="K36" si="48">SUM(K33:K35)</f>
        <v>517</v>
      </c>
      <c r="L36" s="24">
        <f t="shared" ref="L36:M36" si="49">SUM(L33:L35)</f>
        <v>61</v>
      </c>
      <c r="M36" s="24">
        <f t="shared" si="49"/>
        <v>61</v>
      </c>
      <c r="N36" s="24">
        <f t="shared" si="16"/>
        <v>45749</v>
      </c>
      <c r="P36" s="9"/>
    </row>
    <row r="37" spans="1:16" s="12" customFormat="1" ht="15" thickTop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6" x14ac:dyDescent="0.35">
      <c r="A38" s="76"/>
    </row>
    <row r="39" spans="1:16" x14ac:dyDescent="0.35">
      <c r="A39" s="85"/>
    </row>
    <row r="40" spans="1:16" x14ac:dyDescent="0.35">
      <c r="A40" s="80"/>
    </row>
  </sheetData>
  <mergeCells count="1">
    <mergeCell ref="A7:N7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2"/>
  <sheetViews>
    <sheetView tabSelected="1" zoomScale="85" zoomScaleNormal="85" workbookViewId="0">
      <selection activeCell="N5" sqref="N5"/>
    </sheetView>
  </sheetViews>
  <sheetFormatPr defaultColWidth="11.453125" defaultRowHeight="14.5" x14ac:dyDescent="0.35"/>
  <cols>
    <col min="1" max="1" width="89.453125" style="15" customWidth="1"/>
    <col min="2" max="2" width="9.1796875" style="32" bestFit="1" customWidth="1"/>
    <col min="3" max="13" width="8.7265625" customWidth="1"/>
    <col min="14" max="14" width="9.54296875" customWidth="1"/>
  </cols>
  <sheetData>
    <row r="1" spans="1:16" s="64" customFormat="1" ht="82.5" thickBot="1" x14ac:dyDescent="0.4">
      <c r="A1" s="62" t="s">
        <v>86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3" t="s">
        <v>13</v>
      </c>
    </row>
    <row r="2" spans="1:16" ht="15" customHeight="1" thickTop="1" thickBot="1" x14ac:dyDescent="0.4">
      <c r="A2" s="14" t="s">
        <v>50</v>
      </c>
      <c r="B2" s="5">
        <f>SUM(B9,B13,B17)</f>
        <v>640</v>
      </c>
      <c r="C2" s="5">
        <f t="shared" ref="C2:N2" si="0">SUM(C9,C13,C17)</f>
        <v>926</v>
      </c>
      <c r="D2" s="5">
        <f t="shared" si="0"/>
        <v>169</v>
      </c>
      <c r="E2" s="5">
        <f t="shared" si="0"/>
        <v>147</v>
      </c>
      <c r="F2" s="5">
        <f t="shared" si="0"/>
        <v>1933</v>
      </c>
      <c r="G2" s="5">
        <f t="shared" si="0"/>
        <v>2046</v>
      </c>
      <c r="H2" s="5">
        <f t="shared" si="0"/>
        <v>159</v>
      </c>
      <c r="I2" s="5">
        <f t="shared" si="0"/>
        <v>174</v>
      </c>
      <c r="J2" s="5">
        <f t="shared" si="0"/>
        <v>12</v>
      </c>
      <c r="K2" s="5">
        <f t="shared" ref="K2" si="1">SUM(K9,K13,K17)</f>
        <v>81</v>
      </c>
      <c r="L2" s="5">
        <f t="shared" si="0"/>
        <v>6</v>
      </c>
      <c r="M2" s="5">
        <f t="shared" si="0"/>
        <v>5</v>
      </c>
      <c r="N2" s="5">
        <f t="shared" si="0"/>
        <v>6298</v>
      </c>
      <c r="O2" s="9"/>
    </row>
    <row r="3" spans="1:16" ht="15" customHeight="1" x14ac:dyDescent="0.35">
      <c r="A3" s="14" t="s">
        <v>51</v>
      </c>
      <c r="B3" s="5">
        <f>SUM(B10,B14,B18)</f>
        <v>153</v>
      </c>
      <c r="C3" s="5">
        <f t="shared" ref="C3:N3" si="2">SUM(C10,C14,C18)</f>
        <v>284</v>
      </c>
      <c r="D3" s="5">
        <f t="shared" si="2"/>
        <v>44</v>
      </c>
      <c r="E3" s="5">
        <f t="shared" si="2"/>
        <v>37</v>
      </c>
      <c r="F3" s="5">
        <f t="shared" si="2"/>
        <v>504</v>
      </c>
      <c r="G3" s="5">
        <f t="shared" si="2"/>
        <v>499</v>
      </c>
      <c r="H3" s="5">
        <f t="shared" si="2"/>
        <v>31</v>
      </c>
      <c r="I3" s="5">
        <f t="shared" si="2"/>
        <v>52</v>
      </c>
      <c r="J3" s="5">
        <f t="shared" si="2"/>
        <v>2</v>
      </c>
      <c r="K3" s="5">
        <f t="shared" ref="K3" si="3">SUM(K10,K14,K18)</f>
        <v>26</v>
      </c>
      <c r="L3" s="5">
        <f t="shared" si="2"/>
        <v>2</v>
      </c>
      <c r="M3" s="5">
        <f t="shared" si="2"/>
        <v>1</v>
      </c>
      <c r="N3" s="5">
        <f t="shared" si="2"/>
        <v>1635</v>
      </c>
    </row>
    <row r="4" spans="1:16" x14ac:dyDescent="0.35">
      <c r="A4" s="14" t="s">
        <v>52</v>
      </c>
      <c r="B4" s="5">
        <f>SUM(B11,B15,B19)</f>
        <v>0</v>
      </c>
      <c r="C4" s="5">
        <f t="shared" ref="C4:N4" si="4">SUM(C11,C15,C19)</f>
        <v>0</v>
      </c>
      <c r="D4" s="5">
        <f t="shared" si="4"/>
        <v>3</v>
      </c>
      <c r="E4" s="5">
        <f t="shared" si="4"/>
        <v>0</v>
      </c>
      <c r="F4" s="5">
        <f t="shared" si="4"/>
        <v>0</v>
      </c>
      <c r="G4" s="5">
        <f t="shared" si="4"/>
        <v>0</v>
      </c>
      <c r="H4" s="5">
        <f t="shared" si="4"/>
        <v>0</v>
      </c>
      <c r="I4" s="5">
        <f t="shared" si="4"/>
        <v>0</v>
      </c>
      <c r="J4" s="5">
        <f t="shared" si="4"/>
        <v>0</v>
      </c>
      <c r="K4" s="5">
        <f t="shared" ref="K4" si="5">SUM(K11,K15,K19)</f>
        <v>0</v>
      </c>
      <c r="L4" s="5">
        <f t="shared" si="4"/>
        <v>0</v>
      </c>
      <c r="M4" s="5">
        <f t="shared" si="4"/>
        <v>0</v>
      </c>
      <c r="N4" s="5">
        <f t="shared" si="4"/>
        <v>3</v>
      </c>
    </row>
    <row r="5" spans="1:16" ht="15" customHeight="1" thickTop="1" thickBot="1" x14ac:dyDescent="0.4">
      <c r="A5" s="26" t="s">
        <v>53</v>
      </c>
      <c r="B5" s="27">
        <f>SUM(B12,B16,B20)</f>
        <v>793</v>
      </c>
      <c r="C5" s="27">
        <f t="shared" ref="C5:N5" si="6">SUM(C12,C16,C20)</f>
        <v>1210</v>
      </c>
      <c r="D5" s="27">
        <f t="shared" si="6"/>
        <v>216</v>
      </c>
      <c r="E5" s="27">
        <f t="shared" si="6"/>
        <v>184</v>
      </c>
      <c r="F5" s="27">
        <f t="shared" si="6"/>
        <v>2437</v>
      </c>
      <c r="G5" s="27">
        <f t="shared" si="6"/>
        <v>2545</v>
      </c>
      <c r="H5" s="27">
        <f t="shared" si="6"/>
        <v>190</v>
      </c>
      <c r="I5" s="27">
        <f t="shared" si="6"/>
        <v>226</v>
      </c>
      <c r="J5" s="27">
        <f t="shared" si="6"/>
        <v>14</v>
      </c>
      <c r="K5" s="27">
        <f t="shared" si="6"/>
        <v>107</v>
      </c>
      <c r="L5" s="27">
        <f t="shared" si="6"/>
        <v>8</v>
      </c>
      <c r="M5" s="27">
        <f t="shared" si="6"/>
        <v>6</v>
      </c>
      <c r="N5" s="27">
        <f t="shared" si="6"/>
        <v>7936</v>
      </c>
    </row>
    <row r="6" spans="1:16" ht="15" customHeight="1" thickTop="1" thickBot="1" x14ac:dyDescent="0.4">
      <c r="A6" s="59" t="s">
        <v>54</v>
      </c>
      <c r="B6" s="60">
        <f>B3/B5</f>
        <v>0.19293820933165196</v>
      </c>
      <c r="C6" s="60">
        <f t="shared" ref="C6:N6" si="7">C3/C5</f>
        <v>0.23471074380165288</v>
      </c>
      <c r="D6" s="60">
        <f t="shared" si="7"/>
        <v>0.20370370370370369</v>
      </c>
      <c r="E6" s="60">
        <f t="shared" si="7"/>
        <v>0.20108695652173914</v>
      </c>
      <c r="F6" s="60">
        <f t="shared" si="7"/>
        <v>0.20681165367254822</v>
      </c>
      <c r="G6" s="60">
        <f t="shared" si="7"/>
        <v>0.19607072691552063</v>
      </c>
      <c r="H6" s="60">
        <f t="shared" si="7"/>
        <v>0.16315789473684211</v>
      </c>
      <c r="I6" s="60">
        <f t="shared" si="7"/>
        <v>0.23008849557522124</v>
      </c>
      <c r="J6" s="60">
        <f t="shared" si="7"/>
        <v>0.14285714285714285</v>
      </c>
      <c r="K6" s="60">
        <f t="shared" si="7"/>
        <v>0.24299065420560748</v>
      </c>
      <c r="L6" s="60">
        <f t="shared" si="7"/>
        <v>0.25</v>
      </c>
      <c r="M6" s="60">
        <f t="shared" si="7"/>
        <v>0.16666666666666666</v>
      </c>
      <c r="N6" s="60">
        <f t="shared" si="7"/>
        <v>0.20602318548387097</v>
      </c>
    </row>
    <row r="7" spans="1:16" s="12" customFormat="1" ht="15.75" customHeight="1" thickTop="1" thickBot="1" x14ac:dyDescent="0.4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6" s="64" customFormat="1" ht="45" customHeight="1" thickTop="1" thickBot="1" x14ac:dyDescent="0.4">
      <c r="A8" s="65" t="s">
        <v>55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6" ht="15" customHeight="1" thickTop="1" thickBot="1" x14ac:dyDescent="0.4">
      <c r="A9" s="14" t="s">
        <v>56</v>
      </c>
      <c r="B9" s="35">
        <v>411</v>
      </c>
      <c r="C9" s="35">
        <v>634</v>
      </c>
      <c r="D9" s="35">
        <v>122</v>
      </c>
      <c r="E9" s="35">
        <v>103</v>
      </c>
      <c r="F9" s="35">
        <v>1211</v>
      </c>
      <c r="G9" s="35">
        <v>1727</v>
      </c>
      <c r="H9" s="35">
        <v>137</v>
      </c>
      <c r="I9" s="35">
        <v>134</v>
      </c>
      <c r="J9" s="35">
        <v>10</v>
      </c>
      <c r="K9" s="35">
        <v>57</v>
      </c>
      <c r="L9" s="35">
        <v>3</v>
      </c>
      <c r="M9" s="35">
        <v>5</v>
      </c>
      <c r="N9" s="42">
        <f>SUM(B9:M9)</f>
        <v>4554</v>
      </c>
    </row>
    <row r="10" spans="1:16" ht="15" customHeight="1" thickTop="1" thickBot="1" x14ac:dyDescent="0.4">
      <c r="A10" s="14" t="s">
        <v>57</v>
      </c>
      <c r="B10" s="35">
        <v>110</v>
      </c>
      <c r="C10" s="35">
        <v>213</v>
      </c>
      <c r="D10" s="35">
        <v>34</v>
      </c>
      <c r="E10" s="35">
        <v>20</v>
      </c>
      <c r="F10" s="35">
        <v>332</v>
      </c>
      <c r="G10" s="35">
        <v>401</v>
      </c>
      <c r="H10" s="35">
        <v>26</v>
      </c>
      <c r="I10" s="35">
        <v>48</v>
      </c>
      <c r="J10" s="35">
        <v>0</v>
      </c>
      <c r="K10" s="35">
        <v>20</v>
      </c>
      <c r="L10" s="35">
        <v>2</v>
      </c>
      <c r="M10" s="35">
        <v>1</v>
      </c>
      <c r="N10" s="42">
        <f t="shared" ref="N10:N20" si="8">SUM(B10:M10)</f>
        <v>1207</v>
      </c>
    </row>
    <row r="11" spans="1:16" ht="15.5" thickTop="1" thickBot="1" x14ac:dyDescent="0.4">
      <c r="A11" s="14" t="s">
        <v>58</v>
      </c>
      <c r="B11" s="35">
        <v>0</v>
      </c>
      <c r="C11" s="35">
        <v>0</v>
      </c>
      <c r="D11" s="35">
        <v>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42">
        <f t="shared" si="8"/>
        <v>3</v>
      </c>
    </row>
    <row r="12" spans="1:16" ht="15" customHeight="1" thickTop="1" thickBot="1" x14ac:dyDescent="0.4">
      <c r="A12" s="26" t="s">
        <v>59</v>
      </c>
      <c r="B12" s="33">
        <f>SUM(B9:B11)</f>
        <v>521</v>
      </c>
      <c r="C12" s="33">
        <f t="shared" ref="C12:M12" si="9">SUM(C9:C11)</f>
        <v>847</v>
      </c>
      <c r="D12" s="33">
        <f t="shared" si="9"/>
        <v>159</v>
      </c>
      <c r="E12" s="33">
        <f t="shared" si="9"/>
        <v>123</v>
      </c>
      <c r="F12" s="33">
        <f t="shared" si="9"/>
        <v>1543</v>
      </c>
      <c r="G12" s="33">
        <f t="shared" si="9"/>
        <v>2128</v>
      </c>
      <c r="H12" s="33">
        <f t="shared" si="9"/>
        <v>163</v>
      </c>
      <c r="I12" s="33">
        <f t="shared" si="9"/>
        <v>182</v>
      </c>
      <c r="J12" s="33">
        <f t="shared" si="9"/>
        <v>10</v>
      </c>
      <c r="K12" s="33">
        <f t="shared" si="9"/>
        <v>77</v>
      </c>
      <c r="L12" s="33">
        <f t="shared" si="9"/>
        <v>5</v>
      </c>
      <c r="M12" s="33">
        <f t="shared" si="9"/>
        <v>6</v>
      </c>
      <c r="N12" s="33">
        <f t="shared" si="8"/>
        <v>5764</v>
      </c>
    </row>
    <row r="13" spans="1:16" ht="15" customHeight="1" thickTop="1" thickBot="1" x14ac:dyDescent="0.4">
      <c r="A13" s="14" t="s">
        <v>60</v>
      </c>
      <c r="B13" s="36">
        <v>229</v>
      </c>
      <c r="C13" s="35">
        <v>292</v>
      </c>
      <c r="D13" s="34">
        <v>47</v>
      </c>
      <c r="E13" s="34">
        <v>44</v>
      </c>
      <c r="F13" s="34">
        <v>697</v>
      </c>
      <c r="G13" s="34">
        <v>310</v>
      </c>
      <c r="H13" s="34">
        <v>22</v>
      </c>
      <c r="I13" s="34">
        <v>40</v>
      </c>
      <c r="J13" s="35">
        <v>2</v>
      </c>
      <c r="K13" s="34">
        <v>24</v>
      </c>
      <c r="L13" s="34">
        <v>3</v>
      </c>
      <c r="M13" s="35">
        <v>0</v>
      </c>
      <c r="N13" s="42">
        <f t="shared" si="8"/>
        <v>1710</v>
      </c>
      <c r="P13" s="10"/>
    </row>
    <row r="14" spans="1:16" ht="15" customHeight="1" thickTop="1" thickBot="1" x14ac:dyDescent="0.4">
      <c r="A14" s="14" t="s">
        <v>61</v>
      </c>
      <c r="B14" s="36">
        <v>43</v>
      </c>
      <c r="C14" s="35">
        <v>71</v>
      </c>
      <c r="D14" s="34">
        <v>10</v>
      </c>
      <c r="E14" s="37">
        <v>17</v>
      </c>
      <c r="F14" s="35">
        <v>170</v>
      </c>
      <c r="G14" s="35">
        <v>98</v>
      </c>
      <c r="H14" s="35">
        <v>5</v>
      </c>
      <c r="I14" s="35">
        <v>4</v>
      </c>
      <c r="J14" s="35">
        <v>2</v>
      </c>
      <c r="K14" s="35">
        <v>6</v>
      </c>
      <c r="L14" s="35">
        <v>0</v>
      </c>
      <c r="M14" s="35">
        <v>0</v>
      </c>
      <c r="N14" s="42">
        <f t="shared" si="8"/>
        <v>426</v>
      </c>
      <c r="P14" s="9"/>
    </row>
    <row r="15" spans="1:16" ht="15.5" thickTop="1" thickBot="1" x14ac:dyDescent="0.4">
      <c r="A15" s="14" t="s">
        <v>62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74">
        <v>0</v>
      </c>
      <c r="L15" s="74">
        <v>0</v>
      </c>
      <c r="M15" s="74">
        <v>0</v>
      </c>
      <c r="N15" s="42">
        <f t="shared" si="8"/>
        <v>0</v>
      </c>
    </row>
    <row r="16" spans="1:16" ht="15" customHeight="1" thickTop="1" thickBot="1" x14ac:dyDescent="0.4">
      <c r="A16" s="26" t="s">
        <v>63</v>
      </c>
      <c r="B16" s="33">
        <f>SUM(B13:B15)</f>
        <v>272</v>
      </c>
      <c r="C16" s="33">
        <f t="shared" ref="C16:M16" si="10">SUM(C13:C15)</f>
        <v>363</v>
      </c>
      <c r="D16" s="33">
        <f t="shared" si="10"/>
        <v>57</v>
      </c>
      <c r="E16" s="33">
        <f t="shared" si="10"/>
        <v>61</v>
      </c>
      <c r="F16" s="33">
        <f t="shared" si="10"/>
        <v>867</v>
      </c>
      <c r="G16" s="33">
        <f t="shared" si="10"/>
        <v>408</v>
      </c>
      <c r="H16" s="33">
        <f t="shared" si="10"/>
        <v>27</v>
      </c>
      <c r="I16" s="33">
        <f t="shared" si="10"/>
        <v>44</v>
      </c>
      <c r="J16" s="33">
        <f>SUM(J13:J15)</f>
        <v>4</v>
      </c>
      <c r="K16" s="33">
        <f t="shared" si="10"/>
        <v>30</v>
      </c>
      <c r="L16" s="33">
        <f t="shared" si="10"/>
        <v>3</v>
      </c>
      <c r="M16" s="33">
        <f t="shared" si="10"/>
        <v>0</v>
      </c>
      <c r="N16" s="33">
        <f t="shared" si="8"/>
        <v>2136</v>
      </c>
      <c r="P16" s="11"/>
    </row>
    <row r="17" spans="1:19" ht="15" customHeight="1" x14ac:dyDescent="0.35">
      <c r="A17" s="14" t="s">
        <v>64</v>
      </c>
      <c r="B17" s="35">
        <v>0</v>
      </c>
      <c r="C17" s="35">
        <v>0</v>
      </c>
      <c r="D17" s="35">
        <v>0</v>
      </c>
      <c r="E17" s="35">
        <v>0</v>
      </c>
      <c r="F17" s="35">
        <v>25</v>
      </c>
      <c r="G17" s="35">
        <v>9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42">
        <f t="shared" si="8"/>
        <v>34</v>
      </c>
      <c r="P17" s="9"/>
      <c r="S17" s="28"/>
    </row>
    <row r="18" spans="1:19" ht="15" customHeight="1" thickTop="1" thickBot="1" x14ac:dyDescent="0.4">
      <c r="A18" s="14" t="s">
        <v>65</v>
      </c>
      <c r="B18" s="35">
        <v>0</v>
      </c>
      <c r="C18" s="35">
        <v>0</v>
      </c>
      <c r="D18" s="35">
        <v>0</v>
      </c>
      <c r="E18" s="35">
        <v>0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42">
        <f t="shared" si="8"/>
        <v>2</v>
      </c>
      <c r="P18" s="9"/>
    </row>
    <row r="19" spans="1:19" ht="15.5" thickTop="1" thickBot="1" x14ac:dyDescent="0.4">
      <c r="A19" s="14" t="s">
        <v>66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42">
        <f t="shared" si="8"/>
        <v>0</v>
      </c>
    </row>
    <row r="20" spans="1:19" s="22" customFormat="1" ht="15" customHeight="1" thickTop="1" thickBot="1" x14ac:dyDescent="0.4">
      <c r="A20" s="26" t="s">
        <v>67</v>
      </c>
      <c r="B20" s="33">
        <f>SUM(B17:B19)</f>
        <v>0</v>
      </c>
      <c r="C20" s="33">
        <f t="shared" ref="C20:L20" si="11">SUM(C17:C19)</f>
        <v>0</v>
      </c>
      <c r="D20" s="33">
        <f t="shared" si="11"/>
        <v>0</v>
      </c>
      <c r="E20" s="33">
        <f t="shared" si="11"/>
        <v>0</v>
      </c>
      <c r="F20" s="33">
        <f t="shared" si="11"/>
        <v>27</v>
      </c>
      <c r="G20" s="33">
        <f t="shared" si="11"/>
        <v>9</v>
      </c>
      <c r="H20" s="33">
        <f t="shared" si="11"/>
        <v>0</v>
      </c>
      <c r="I20" s="33">
        <f t="shared" si="11"/>
        <v>0</v>
      </c>
      <c r="J20" s="33">
        <f t="shared" si="11"/>
        <v>0</v>
      </c>
      <c r="K20" s="33">
        <f t="shared" si="11"/>
        <v>0</v>
      </c>
      <c r="L20" s="33">
        <f t="shared" si="11"/>
        <v>0</v>
      </c>
      <c r="M20" s="33" t="s">
        <v>68</v>
      </c>
      <c r="N20" s="33">
        <f t="shared" si="8"/>
        <v>36</v>
      </c>
      <c r="P20" s="31"/>
    </row>
    <row r="21" spans="1:19" s="12" customFormat="1" ht="15" customHeight="1" thickTop="1" x14ac:dyDescent="0.35">
      <c r="A21" s="47" t="s">
        <v>87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P21" s="50"/>
    </row>
    <row r="22" spans="1:19" ht="15" customHeight="1" x14ac:dyDescent="0.3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9" ht="15" customHeight="1" x14ac:dyDescent="0.35">
      <c r="A23" s="15" t="s">
        <v>69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9" ht="52.5" customHeight="1" thickBot="1" x14ac:dyDescent="0.4">
      <c r="H24" s="90" t="s">
        <v>70</v>
      </c>
      <c r="I24" s="91"/>
      <c r="J24" s="91"/>
    </row>
    <row r="25" spans="1:19" ht="15" customHeight="1" thickBot="1" x14ac:dyDescent="0.4">
      <c r="H25" s="45" t="s">
        <v>71</v>
      </c>
      <c r="I25" s="92" t="s">
        <v>49</v>
      </c>
      <c r="J25" s="92"/>
      <c r="L25" s="15"/>
      <c r="M25" s="18"/>
      <c r="N25" s="18"/>
    </row>
    <row r="26" spans="1:19" ht="15" customHeight="1" thickBot="1" x14ac:dyDescent="0.4">
      <c r="H26" s="46">
        <v>2014</v>
      </c>
      <c r="I26" s="89">
        <v>0.17</v>
      </c>
      <c r="J26" s="89"/>
      <c r="L26" s="86"/>
    </row>
    <row r="27" spans="1:19" ht="15" customHeight="1" thickBot="1" x14ac:dyDescent="0.4">
      <c r="H27" s="46">
        <v>2015</v>
      </c>
      <c r="I27" s="89">
        <v>0.16800000000000001</v>
      </c>
      <c r="J27" s="89"/>
      <c r="L27" s="81"/>
    </row>
    <row r="28" spans="1:19" ht="15" customHeight="1" thickBot="1" x14ac:dyDescent="0.4">
      <c r="H28" s="46">
        <v>2016</v>
      </c>
      <c r="I28" s="89">
        <v>0.17199999999999999</v>
      </c>
      <c r="J28" s="89"/>
      <c r="L28" s="81"/>
    </row>
    <row r="29" spans="1:19" ht="15" customHeight="1" thickBot="1" x14ac:dyDescent="0.4">
      <c r="H29" s="46">
        <v>2017</v>
      </c>
      <c r="I29" s="89">
        <v>0.18</v>
      </c>
      <c r="J29" s="89"/>
      <c r="L29" s="81"/>
    </row>
    <row r="30" spans="1:19" ht="15" customHeight="1" thickBot="1" x14ac:dyDescent="0.4">
      <c r="H30" s="46">
        <v>2018</v>
      </c>
      <c r="I30" s="89">
        <v>0.18099999999999999</v>
      </c>
      <c r="J30" s="89"/>
      <c r="L30" s="15"/>
    </row>
    <row r="31" spans="1:19" ht="15" thickBot="1" x14ac:dyDescent="0.4">
      <c r="H31" s="46">
        <v>2019</v>
      </c>
      <c r="I31" s="89">
        <v>0.17849999999999999</v>
      </c>
      <c r="J31" s="89"/>
      <c r="L31" s="15"/>
    </row>
    <row r="32" spans="1:19" ht="15" thickBot="1" x14ac:dyDescent="0.4">
      <c r="H32" s="75">
        <v>2020</v>
      </c>
      <c r="I32" s="89">
        <f>N3/N5</f>
        <v>0.20602318548387097</v>
      </c>
      <c r="J32" s="89"/>
    </row>
  </sheetData>
  <mergeCells count="9">
    <mergeCell ref="I32:J32"/>
    <mergeCell ref="I30:J30"/>
    <mergeCell ref="I31:J31"/>
    <mergeCell ref="H24:J24"/>
    <mergeCell ref="I25:J25"/>
    <mergeCell ref="I26:J26"/>
    <mergeCell ref="I27:J27"/>
    <mergeCell ref="I28:J28"/>
    <mergeCell ref="I29:J29"/>
  </mergeCells>
  <pageMargins left="0.7" right="0.7" top="0.75" bottom="0.75" header="0.3" footer="0.3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D906-D331-4875-9CA9-AE93FFDCCB73}">
  <dimension ref="A1:J7"/>
  <sheetViews>
    <sheetView workbookViewId="0">
      <selection activeCell="K8" sqref="K8"/>
    </sheetView>
  </sheetViews>
  <sheetFormatPr defaultRowHeight="14.5" x14ac:dyDescent="0.35"/>
  <cols>
    <col min="1" max="1" width="11.54296875" bestFit="1" customWidth="1"/>
    <col min="2" max="2" width="12" bestFit="1" customWidth="1"/>
    <col min="3" max="3" width="27.90625" customWidth="1"/>
    <col min="4" max="9" width="8.7265625" customWidth="1"/>
    <col min="10" max="10" width="9.453125" customWidth="1"/>
    <col min="11" max="16" width="16.26953125" bestFit="1" customWidth="1"/>
    <col min="17" max="20" width="16.54296875" bestFit="1" customWidth="1"/>
    <col min="21" max="21" width="11.54296875" bestFit="1" customWidth="1"/>
    <col min="22" max="24" width="18.54296875" bestFit="1" customWidth="1"/>
    <col min="25" max="27" width="16.54296875" bestFit="1" customWidth="1"/>
  </cols>
  <sheetData>
    <row r="1" spans="1:10" ht="23.25" customHeight="1" thickBot="1" x14ac:dyDescent="0.4">
      <c r="A1" s="96" t="s">
        <v>88</v>
      </c>
      <c r="B1" s="97"/>
      <c r="C1" s="98"/>
      <c r="D1" s="61">
        <v>2014</v>
      </c>
      <c r="E1" s="61">
        <v>2015</v>
      </c>
      <c r="F1" s="61">
        <v>2016</v>
      </c>
      <c r="G1" s="61">
        <v>2017</v>
      </c>
      <c r="H1" s="61">
        <v>2018</v>
      </c>
      <c r="I1" s="61">
        <v>2019</v>
      </c>
      <c r="J1" s="61">
        <v>2020</v>
      </c>
    </row>
    <row r="2" spans="1:10" ht="15" customHeight="1" thickTop="1" thickBot="1" x14ac:dyDescent="0.4">
      <c r="A2" s="99" t="s">
        <v>53</v>
      </c>
      <c r="B2" s="100"/>
      <c r="C2" s="101"/>
      <c r="D2" s="19">
        <f>SUM(D3:D4)</f>
        <v>8645</v>
      </c>
      <c r="E2" s="19">
        <f>SUM(E3:E4)</f>
        <v>9805</v>
      </c>
      <c r="F2" s="19">
        <f>SUM(F3:F4)</f>
        <v>8618</v>
      </c>
      <c r="G2" s="19">
        <f>SUM(G3:G4)</f>
        <v>9862</v>
      </c>
      <c r="H2" s="19">
        <f>SUM(H3:H4)</f>
        <v>7825</v>
      </c>
      <c r="I2" s="19">
        <f>SUM(I3+I4+I5)</f>
        <v>8833</v>
      </c>
      <c r="J2" s="19">
        <f>'Newly Licensed (Table 2)'!N5</f>
        <v>7936</v>
      </c>
    </row>
    <row r="3" spans="1:10" ht="15" customHeight="1" thickTop="1" thickBot="1" x14ac:dyDescent="0.4">
      <c r="A3" s="99" t="s">
        <v>89</v>
      </c>
      <c r="B3" s="100"/>
      <c r="C3" s="101"/>
      <c r="D3" s="19">
        <v>7175</v>
      </c>
      <c r="E3" s="19">
        <v>8153</v>
      </c>
      <c r="F3" s="19">
        <v>7136</v>
      </c>
      <c r="G3" s="20">
        <v>8089</v>
      </c>
      <c r="H3" s="19">
        <v>6411</v>
      </c>
      <c r="I3" s="19">
        <v>7255</v>
      </c>
      <c r="J3" s="19">
        <f>'Newly Licensed (Table 2)'!N2</f>
        <v>6298</v>
      </c>
    </row>
    <row r="4" spans="1:10" ht="15" customHeight="1" thickTop="1" thickBot="1" x14ac:dyDescent="0.4">
      <c r="A4" s="93" t="s">
        <v>90</v>
      </c>
      <c r="B4" s="94"/>
      <c r="C4" s="95"/>
      <c r="D4" s="21">
        <v>1470</v>
      </c>
      <c r="E4" s="21">
        <v>1652</v>
      </c>
      <c r="F4" s="21">
        <v>1482</v>
      </c>
      <c r="G4" s="68">
        <v>1773</v>
      </c>
      <c r="H4" s="21">
        <v>1414</v>
      </c>
      <c r="I4" s="21">
        <v>1577</v>
      </c>
      <c r="J4" s="21">
        <f>'Newly Licensed (Table 2)'!N3</f>
        <v>1635</v>
      </c>
    </row>
    <row r="5" spans="1:10" ht="15" thickTop="1" x14ac:dyDescent="0.35">
      <c r="A5" s="93" t="s">
        <v>91</v>
      </c>
      <c r="B5" s="94"/>
      <c r="C5" s="95"/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1</v>
      </c>
      <c r="J5" s="21">
        <f>'Newly Licensed (Table 2)'!N4</f>
        <v>3</v>
      </c>
    </row>
    <row r="6" spans="1:10" ht="15" customHeight="1" x14ac:dyDescent="0.35">
      <c r="A6" s="70" t="s">
        <v>92</v>
      </c>
      <c r="B6" s="71"/>
      <c r="C6" s="72"/>
      <c r="D6" s="72">
        <f t="shared" ref="D6:I6" si="0">D4/D2</f>
        <v>0.17004048582995951</v>
      </c>
      <c r="E6" s="72">
        <f t="shared" si="0"/>
        <v>0.16848546659867414</v>
      </c>
      <c r="F6" s="72">
        <f t="shared" si="0"/>
        <v>0.17196565328382454</v>
      </c>
      <c r="G6" s="72">
        <f t="shared" si="0"/>
        <v>0.17978097748935307</v>
      </c>
      <c r="H6" s="72">
        <f t="shared" si="0"/>
        <v>0.18070287539936103</v>
      </c>
      <c r="I6" s="72">
        <f t="shared" si="0"/>
        <v>0.17853503905807766</v>
      </c>
      <c r="J6" s="73">
        <f>J4/J2</f>
        <v>0.20602318548387097</v>
      </c>
    </row>
    <row r="7" spans="1:10" x14ac:dyDescent="0.35">
      <c r="B7" s="69"/>
    </row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6AA1-CB99-4BFE-8CE5-2F1746EE6EC6}">
  <dimension ref="A1:J7"/>
  <sheetViews>
    <sheetView workbookViewId="0">
      <selection activeCell="L2" sqref="L2"/>
    </sheetView>
  </sheetViews>
  <sheetFormatPr defaultRowHeight="14.5" x14ac:dyDescent="0.35"/>
  <cols>
    <col min="1" max="1" width="11.54296875" bestFit="1" customWidth="1"/>
    <col min="2" max="2" width="12" bestFit="1" customWidth="1"/>
    <col min="3" max="3" width="22.26953125" customWidth="1"/>
    <col min="4" max="8" width="8.7265625" customWidth="1"/>
    <col min="9" max="9" width="10" customWidth="1"/>
    <col min="10" max="10" width="10.26953125" customWidth="1"/>
    <col min="11" max="16" width="16.26953125" bestFit="1" customWidth="1"/>
    <col min="17" max="20" width="16.54296875" bestFit="1" customWidth="1"/>
    <col min="21" max="21" width="11.54296875" bestFit="1" customWidth="1"/>
    <col min="22" max="24" width="18.54296875" bestFit="1" customWidth="1"/>
    <col min="25" max="27" width="16.54296875" bestFit="1" customWidth="1"/>
  </cols>
  <sheetData>
    <row r="1" spans="1:10" ht="23.25" customHeight="1" thickBot="1" x14ac:dyDescent="0.4">
      <c r="A1" s="96" t="s">
        <v>72</v>
      </c>
      <c r="B1" s="97"/>
      <c r="C1" s="98"/>
      <c r="D1" s="61">
        <v>2014</v>
      </c>
      <c r="E1" s="61">
        <v>2015</v>
      </c>
      <c r="F1" s="61">
        <v>2016</v>
      </c>
      <c r="G1" s="61">
        <v>2017</v>
      </c>
      <c r="H1" s="61">
        <v>2018</v>
      </c>
      <c r="I1" s="61">
        <v>2019</v>
      </c>
      <c r="J1" s="61">
        <v>2020</v>
      </c>
    </row>
    <row r="2" spans="1:10" ht="15" customHeight="1" thickTop="1" thickBot="1" x14ac:dyDescent="0.4">
      <c r="A2" s="99" t="s">
        <v>48</v>
      </c>
      <c r="B2" s="100"/>
      <c r="C2" s="101"/>
      <c r="D2" s="19">
        <f t="shared" ref="D2:G2" si="0">SUM(D3:D5)</f>
        <v>44689</v>
      </c>
      <c r="E2" s="19">
        <f t="shared" si="0"/>
        <v>47001</v>
      </c>
      <c r="F2" s="19">
        <f t="shared" si="0"/>
        <v>47374</v>
      </c>
      <c r="G2" s="19">
        <f t="shared" si="0"/>
        <v>49229</v>
      </c>
      <c r="H2" s="19">
        <f>SUM(H3:H5)</f>
        <v>52268</v>
      </c>
      <c r="I2" s="19">
        <f>SUM(I3:I5)</f>
        <v>51010</v>
      </c>
      <c r="J2" s="19">
        <f>SUM(J3:J5)</f>
        <v>45749</v>
      </c>
    </row>
    <row r="3" spans="1:10" ht="15" customHeight="1" thickTop="1" thickBot="1" x14ac:dyDescent="0.4">
      <c r="A3" s="99" t="s">
        <v>73</v>
      </c>
      <c r="B3" s="100"/>
      <c r="C3" s="101"/>
      <c r="D3" s="19">
        <v>35954</v>
      </c>
      <c r="E3" s="19">
        <v>37719</v>
      </c>
      <c r="F3" s="19">
        <v>37811</v>
      </c>
      <c r="G3" s="20">
        <v>39211</v>
      </c>
      <c r="H3" s="19">
        <v>41501</v>
      </c>
      <c r="I3" s="19">
        <v>40058</v>
      </c>
      <c r="J3" s="19">
        <f>'Membership (Table 1)'!N33</f>
        <v>35751</v>
      </c>
    </row>
    <row r="4" spans="1:10" ht="15" customHeight="1" thickTop="1" thickBot="1" x14ac:dyDescent="0.4">
      <c r="A4" s="93" t="s">
        <v>74</v>
      </c>
      <c r="B4" s="94"/>
      <c r="C4" s="95"/>
      <c r="D4" s="21">
        <v>8735</v>
      </c>
      <c r="E4" s="21">
        <v>9282</v>
      </c>
      <c r="F4" s="21">
        <v>9563</v>
      </c>
      <c r="G4" s="68">
        <v>10018</v>
      </c>
      <c r="H4" s="21">
        <v>10767</v>
      </c>
      <c r="I4" s="21">
        <v>10820</v>
      </c>
      <c r="J4" s="21">
        <f>'Membership (Table 1)'!N34</f>
        <v>9869</v>
      </c>
    </row>
    <row r="5" spans="1:10" ht="15" thickTop="1" x14ac:dyDescent="0.35">
      <c r="A5" s="93" t="s">
        <v>75</v>
      </c>
      <c r="B5" s="94"/>
      <c r="C5" s="95"/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132</v>
      </c>
      <c r="J5" s="21">
        <f>'Membership (Table 1)'!N35</f>
        <v>129</v>
      </c>
    </row>
    <row r="6" spans="1:10" ht="15" customHeight="1" x14ac:dyDescent="0.35">
      <c r="A6" s="70" t="s">
        <v>76</v>
      </c>
      <c r="B6" s="71"/>
      <c r="C6" s="72"/>
      <c r="D6" s="72">
        <f t="shared" ref="D6:H6" si="1">D4/D2</f>
        <v>0.19546197050728367</v>
      </c>
      <c r="E6" s="72">
        <f t="shared" si="1"/>
        <v>0.19748515989021509</v>
      </c>
      <c r="F6" s="72">
        <f t="shared" si="1"/>
        <v>0.20186178072360367</v>
      </c>
      <c r="G6" s="72">
        <f t="shared" si="1"/>
        <v>0.20349793820715431</v>
      </c>
      <c r="H6" s="72">
        <f t="shared" si="1"/>
        <v>0.20599602050968088</v>
      </c>
      <c r="I6" s="72">
        <f>I4/I2</f>
        <v>0.21211527151538914</v>
      </c>
      <c r="J6" s="72">
        <f>J4/J2</f>
        <v>0.21572056219808083</v>
      </c>
    </row>
    <row r="7" spans="1:10" x14ac:dyDescent="0.35">
      <c r="B7" s="69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43AB-1517-4055-BECD-90BEAB2E56CD}">
  <dimension ref="A1:N10"/>
  <sheetViews>
    <sheetView workbookViewId="0">
      <selection activeCell="A9" sqref="A9"/>
    </sheetView>
  </sheetViews>
  <sheetFormatPr defaultRowHeight="14.5" x14ac:dyDescent="0.35"/>
  <cols>
    <col min="1" max="1" width="53.54296875" customWidth="1"/>
  </cols>
  <sheetData>
    <row r="1" spans="1:14" ht="76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customHeight="1" thickTop="1" thickBot="1" x14ac:dyDescent="0.4">
      <c r="A2" s="4" t="s">
        <v>77</v>
      </c>
      <c r="B2" s="5">
        <v>920</v>
      </c>
      <c r="C2" s="5">
        <v>444</v>
      </c>
      <c r="D2" s="5">
        <v>0</v>
      </c>
      <c r="E2" s="29">
        <v>257</v>
      </c>
      <c r="F2" s="5">
        <v>519</v>
      </c>
      <c r="G2" s="87">
        <v>30</v>
      </c>
      <c r="H2" s="5">
        <v>173</v>
      </c>
      <c r="I2" s="5">
        <v>186</v>
      </c>
      <c r="J2" s="5">
        <v>43</v>
      </c>
      <c r="K2" s="5">
        <v>175</v>
      </c>
      <c r="L2" s="5">
        <v>217</v>
      </c>
      <c r="M2" s="5">
        <v>0</v>
      </c>
      <c r="N2" s="51">
        <f>SUM(B2:M2)</f>
        <v>2964</v>
      </c>
    </row>
    <row r="3" spans="1:14" ht="15" customHeight="1" thickTop="1" thickBot="1" x14ac:dyDescent="0.4">
      <c r="A3" s="4" t="s">
        <v>78</v>
      </c>
      <c r="B3" s="5">
        <v>165</v>
      </c>
      <c r="C3" s="5">
        <v>71</v>
      </c>
      <c r="D3" s="5">
        <v>0</v>
      </c>
      <c r="E3" s="29">
        <v>22</v>
      </c>
      <c r="F3" s="5">
        <v>78</v>
      </c>
      <c r="G3" s="87">
        <v>7</v>
      </c>
      <c r="H3" s="5">
        <v>26</v>
      </c>
      <c r="I3" s="5">
        <v>27</v>
      </c>
      <c r="J3" s="5">
        <v>7</v>
      </c>
      <c r="K3" s="5">
        <v>24</v>
      </c>
      <c r="L3" s="5">
        <v>30</v>
      </c>
      <c r="M3" s="5">
        <v>0</v>
      </c>
      <c r="N3" s="51">
        <f t="shared" ref="N3:N5" si="0">SUM(B3:M3)</f>
        <v>457</v>
      </c>
    </row>
    <row r="4" spans="1:14" ht="16.5" customHeight="1" thickTop="1" thickBot="1" x14ac:dyDescent="0.4">
      <c r="A4" s="4" t="s">
        <v>79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87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1">
        <f t="shared" si="0"/>
        <v>0</v>
      </c>
    </row>
    <row r="5" spans="1:14" ht="16.5" customHeight="1" thickTop="1" thickBot="1" x14ac:dyDescent="0.4">
      <c r="A5" s="25" t="s">
        <v>80</v>
      </c>
      <c r="B5" s="24">
        <f>SUM(B2:B4)</f>
        <v>1085</v>
      </c>
      <c r="C5" s="24">
        <f t="shared" ref="C5:M5" si="1">SUM(C2:C4)</f>
        <v>515</v>
      </c>
      <c r="D5" s="24">
        <f t="shared" si="1"/>
        <v>0</v>
      </c>
      <c r="E5" s="24">
        <f t="shared" si="1"/>
        <v>279</v>
      </c>
      <c r="F5" s="24">
        <f t="shared" si="1"/>
        <v>597</v>
      </c>
      <c r="G5" s="24">
        <f t="shared" si="1"/>
        <v>37</v>
      </c>
      <c r="H5" s="24">
        <f t="shared" si="1"/>
        <v>199</v>
      </c>
      <c r="I5" s="24">
        <f t="shared" si="1"/>
        <v>213</v>
      </c>
      <c r="J5" s="24">
        <f t="shared" si="1"/>
        <v>50</v>
      </c>
      <c r="K5" s="24">
        <f t="shared" si="1"/>
        <v>199</v>
      </c>
      <c r="L5" s="24">
        <f t="shared" si="1"/>
        <v>247</v>
      </c>
      <c r="M5" s="24">
        <f t="shared" si="1"/>
        <v>0</v>
      </c>
      <c r="N5" s="24">
        <f t="shared" si="0"/>
        <v>3421</v>
      </c>
    </row>
    <row r="6" spans="1:14" ht="15" customHeight="1" thickTop="1" x14ac:dyDescent="0.35">
      <c r="A6" s="16" t="s">
        <v>81</v>
      </c>
    </row>
    <row r="9" spans="1:14" x14ac:dyDescent="0.35">
      <c r="A9" s="12"/>
    </row>
    <row r="10" spans="1:14" x14ac:dyDescent="0.35">
      <c r="A10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19BC-47DC-4911-A74F-5D4870FACB56}">
  <dimension ref="A1:N10"/>
  <sheetViews>
    <sheetView workbookViewId="0">
      <selection activeCell="F10" sqref="F10"/>
    </sheetView>
  </sheetViews>
  <sheetFormatPr defaultRowHeight="14.5" x14ac:dyDescent="0.35"/>
  <cols>
    <col min="1" max="1" width="34.453125" customWidth="1"/>
  </cols>
  <sheetData>
    <row r="1" spans="1:14" ht="76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customHeight="1" thickTop="1" thickBot="1" x14ac:dyDescent="0.4">
      <c r="A2" s="4" t="s">
        <v>82</v>
      </c>
      <c r="B2" s="6">
        <v>1124</v>
      </c>
      <c r="C2" s="5">
        <v>1051</v>
      </c>
      <c r="D2" s="5">
        <v>0</v>
      </c>
      <c r="E2" s="5">
        <v>443</v>
      </c>
      <c r="F2" s="5">
        <v>0</v>
      </c>
      <c r="G2" s="5">
        <v>560</v>
      </c>
      <c r="H2" s="5">
        <v>0</v>
      </c>
      <c r="I2" s="5">
        <v>276</v>
      </c>
      <c r="J2" s="5">
        <v>37</v>
      </c>
      <c r="K2" s="5">
        <v>0</v>
      </c>
      <c r="L2" s="5">
        <v>0</v>
      </c>
      <c r="M2" s="5">
        <v>0</v>
      </c>
      <c r="N2" s="51">
        <f>SUM(B2:M2)</f>
        <v>3491</v>
      </c>
    </row>
    <row r="3" spans="1:14" ht="15" customHeight="1" thickTop="1" thickBot="1" x14ac:dyDescent="0.4">
      <c r="A3" s="4" t="s">
        <v>83</v>
      </c>
      <c r="B3" s="7">
        <v>455</v>
      </c>
      <c r="C3" s="5">
        <v>334</v>
      </c>
      <c r="D3" s="5">
        <v>0</v>
      </c>
      <c r="E3" s="5">
        <v>173</v>
      </c>
      <c r="F3" s="5">
        <v>0</v>
      </c>
      <c r="G3" s="5">
        <v>123</v>
      </c>
      <c r="H3" s="5">
        <v>0</v>
      </c>
      <c r="I3" s="5">
        <v>118</v>
      </c>
      <c r="J3" s="5">
        <v>15</v>
      </c>
      <c r="K3" s="5">
        <v>0</v>
      </c>
      <c r="L3" s="5">
        <v>0</v>
      </c>
      <c r="M3" s="5">
        <v>0</v>
      </c>
      <c r="N3" s="51">
        <f>SUM(B3:M3)</f>
        <v>1218</v>
      </c>
    </row>
    <row r="4" spans="1:14" ht="15" customHeight="1" thickTop="1" thickBot="1" x14ac:dyDescent="0.4">
      <c r="A4" s="4" t="s">
        <v>84</v>
      </c>
      <c r="B4" s="7">
        <v>0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>SUM(B4:M4)</f>
        <v>1</v>
      </c>
    </row>
    <row r="5" spans="1:14" ht="15.5" thickTop="1" thickBot="1" x14ac:dyDescent="0.4">
      <c r="A5" s="25" t="s">
        <v>85</v>
      </c>
      <c r="B5" s="24">
        <f>SUM(B2:B4)</f>
        <v>1579</v>
      </c>
      <c r="C5" s="24">
        <f t="shared" ref="C5:M5" si="0">SUM(C2:C4)</f>
        <v>1385</v>
      </c>
      <c r="D5" s="24">
        <f t="shared" si="0"/>
        <v>0</v>
      </c>
      <c r="E5" s="24">
        <f t="shared" si="0"/>
        <v>617</v>
      </c>
      <c r="F5" s="24">
        <f t="shared" si="0"/>
        <v>0</v>
      </c>
      <c r="G5" s="24">
        <f t="shared" si="0"/>
        <v>683</v>
      </c>
      <c r="H5" s="24">
        <f t="shared" si="0"/>
        <v>0</v>
      </c>
      <c r="I5" s="24">
        <f t="shared" si="0"/>
        <v>394</v>
      </c>
      <c r="J5" s="24">
        <f t="shared" si="0"/>
        <v>52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>SUM(N2:N4)</f>
        <v>4710</v>
      </c>
    </row>
    <row r="6" spans="1:14" ht="15" thickTop="1" x14ac:dyDescent="0.35"/>
    <row r="8" spans="1:14" x14ac:dyDescent="0.35">
      <c r="A8" s="80"/>
    </row>
    <row r="9" spans="1:14" x14ac:dyDescent="0.35">
      <c r="A9" s="80"/>
    </row>
    <row r="10" spans="1:14" x14ac:dyDescent="0.35">
      <c r="A10" s="8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s0 xmlns="2faa0b0e-b87d-43bb-8713-9939ebaaf2ba" xsi:nil="true"/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Year xmlns="2faa0b0e-b87d-43bb-8713-9939ebaaf2ba">Unfiled</Year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A7FD614227C4B924A19461F5D6216" ma:contentTypeVersion="167" ma:contentTypeDescription="Create a new document." ma:contentTypeScope="" ma:versionID="10afcbcbf3f5393a3de0c9ddca3917a7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faa0b0e-b87d-43bb-8713-9939ebaaf2ba" targetNamespace="http://schemas.microsoft.com/office/2006/metadata/properties" ma:root="true" ma:fieldsID="b927c2232171a4633827774a7882d6f4" ns2:_="" ns3:_="" ns4:_="">
    <xsd:import namespace="cb25f3da-5814-4c1f-99f2-d637de11ca73"/>
    <xsd:import namespace="http://schemas.microsoft.com/sharepoint/v3/fields"/>
    <xsd:import namespace="2faa0b0e-b87d-43bb-8713-9939ebaaf2b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Year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a0b0e-b87d-43bb-8713-9939ebaaf2b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7" ma:displayName="Reporting Year" ma:default="Unfiled" ma:format="Dropdown" ma:internalName="Year">
      <xsd:simpleType>
        <xsd:union memberTypes="dms:Text">
          <xsd:simpleType>
            <xsd:restriction base="dms:Choice">
              <xsd:enumeration value="2021"/>
              <xsd:enumeration value="2020"/>
              <xsd:enumeration value="2019"/>
              <xsd:enumeration value="2018"/>
              <xsd:enumeration value="2017"/>
              <xsd:enumeration value="2016"/>
              <xsd:enumeration value="Unfil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2A38C-B746-45E5-8048-F5802BB75CA8}">
  <ds:schemaRefs>
    <ds:schemaRef ds:uri="cb25f3da-5814-4c1f-99f2-d637de11ca73"/>
    <ds:schemaRef ds:uri="http://www.w3.org/XML/1998/namespace"/>
    <ds:schemaRef ds:uri="http://purl.org/dc/elements/1.1/"/>
    <ds:schemaRef ds:uri="http://schemas.microsoft.com/sharepoint/v3/fields"/>
    <ds:schemaRef ds:uri="2faa0b0e-b87d-43bb-8713-9939ebaaf2b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B75290-28FF-4C62-A38C-3C966745DA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F7D88-6CB3-4365-93BE-03EA7F9F1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faa0b0e-b87d-43bb-8713-9939ebaaf2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Membership (Table 1)</vt:lpstr>
      <vt:lpstr>Newly Licensed (Table 2)</vt:lpstr>
      <vt:lpstr>Newly Licensed trend (Table 3)</vt:lpstr>
      <vt:lpstr>EIT (Table 4)</vt:lpstr>
      <vt:lpstr>Internal Trade Applicants</vt:lpstr>
      <vt:lpstr>Students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Cassandra Polyzou</cp:lastModifiedBy>
  <cp:revision/>
  <dcterms:created xsi:type="dcterms:W3CDTF">2018-07-18T13:55:12Z</dcterms:created>
  <dcterms:modified xsi:type="dcterms:W3CDTF">2021-07-13T20:46:15Z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0x010100254A7FD614227C4B924A19461F5D6216</vt:lpwstr>
  </property>
  <property fmtid="{D5CDD505-2E9C-101B-9397-08002B2CF9AE}" pid="3" name="Document Type">
    <vt:lpwstr>5;#Information|335406be-2b4e-4b05-853f-3dd6013983e0</vt:lpwstr>
  </property>
</Properties>
</file>