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K:\Community Engagement Files\Diversity, Equity and Inclusion\National membership survey\2019 report\"/>
    </mc:Choice>
  </mc:AlternateContent>
  <xr:revisionPtr revIDLastSave="0" documentId="13_ncr:1_{9F465C0C-57CA-42DE-BDFC-2D3866CFE4E5}" xr6:coauthVersionLast="41" xr6:coauthVersionMax="41" xr10:uidLastSave="{00000000-0000-0000-0000-000000000000}"/>
  <bookViews>
    <workbookView xWindow="6990" yWindow="2760" windowWidth="20460" windowHeight="10980" xr2:uid="{00000000-000D-0000-FFFF-FFFF00000000}"/>
  </bookViews>
  <sheets>
    <sheet name="Catégorie de membres (T1)" sheetId="4" r:id="rId1"/>
    <sheet name="30 en 30 (T2)" sheetId="2" r:id="rId2"/>
    <sheet name="Ing.s nouvellement titulaires" sheetId="7" r:id="rId3"/>
    <sheet name="Résidence (T3)" sheetId="3" r:id="rId4"/>
    <sheet name="Ing.s pour mille habitants (T4)" sheetId="1" r:id="rId5"/>
  </sheets>
  <externalReferences>
    <externalReference r:id="rId6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7" l="1"/>
  <c r="E2" i="7"/>
  <c r="F2" i="7"/>
  <c r="G2" i="7"/>
  <c r="H2" i="7"/>
  <c r="C7" i="4"/>
  <c r="G42" i="4"/>
  <c r="N41" i="4"/>
  <c r="N42" i="4" s="1"/>
  <c r="M41" i="4"/>
  <c r="M42" i="4" s="1"/>
  <c r="L41" i="4"/>
  <c r="L42" i="4" s="1"/>
  <c r="K41" i="4"/>
  <c r="J41" i="4"/>
  <c r="I41" i="4"/>
  <c r="H41" i="4"/>
  <c r="G41" i="4"/>
  <c r="F41" i="4"/>
  <c r="F42" i="4" s="1"/>
  <c r="E41" i="4"/>
  <c r="E42" i="4" s="1"/>
  <c r="D41" i="4"/>
  <c r="D42" i="4" s="1"/>
  <c r="C41" i="4"/>
  <c r="C42" i="4" s="1"/>
  <c r="B41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N39" i="4"/>
  <c r="M39" i="4"/>
  <c r="L39" i="4"/>
  <c r="K39" i="4"/>
  <c r="K42" i="4" s="1"/>
  <c r="J39" i="4"/>
  <c r="J42" i="4" s="1"/>
  <c r="I39" i="4"/>
  <c r="I42" i="4" s="1"/>
  <c r="H39" i="4"/>
  <c r="H42" i="4" s="1"/>
  <c r="G39" i="4"/>
  <c r="F39" i="4"/>
  <c r="E39" i="4"/>
  <c r="D39" i="4"/>
  <c r="C39" i="4"/>
  <c r="B39" i="4"/>
  <c r="B42" i="4" s="1"/>
  <c r="B1" i="2" l="1"/>
  <c r="C1" i="2"/>
  <c r="D1" i="2"/>
  <c r="E1" i="2"/>
  <c r="F1" i="2"/>
  <c r="G1" i="2"/>
  <c r="H1" i="2"/>
  <c r="I1" i="2"/>
  <c r="J1" i="2"/>
  <c r="K1" i="2"/>
  <c r="L1" i="2"/>
  <c r="M1" i="2"/>
  <c r="B2" i="2"/>
  <c r="C2" i="2"/>
  <c r="D2" i="2"/>
  <c r="E2" i="2"/>
  <c r="F2" i="2"/>
  <c r="G2" i="2"/>
  <c r="H2" i="2"/>
  <c r="I2" i="2"/>
  <c r="J2" i="2"/>
  <c r="K2" i="2"/>
  <c r="L2" i="2"/>
  <c r="M2" i="2"/>
  <c r="N2" i="2"/>
  <c r="B3" i="2"/>
  <c r="C3" i="2"/>
  <c r="D3" i="2"/>
  <c r="E3" i="2"/>
  <c r="F3" i="2"/>
  <c r="G3" i="2"/>
  <c r="G5" i="2" s="1"/>
  <c r="H3" i="2"/>
  <c r="I3" i="2"/>
  <c r="J3" i="2"/>
  <c r="K3" i="2"/>
  <c r="K5" i="2" s="1"/>
  <c r="L3" i="2"/>
  <c r="M3" i="2"/>
  <c r="N3" i="2"/>
  <c r="B4" i="2"/>
  <c r="B5" i="2" s="1"/>
  <c r="C4" i="2"/>
  <c r="D4" i="2"/>
  <c r="E4" i="2"/>
  <c r="F4" i="2"/>
  <c r="F5" i="2" s="1"/>
  <c r="G4" i="2"/>
  <c r="H4" i="2"/>
  <c r="I4" i="2"/>
  <c r="J4" i="2"/>
  <c r="J5" i="2" s="1"/>
  <c r="K4" i="2"/>
  <c r="L4" i="2"/>
  <c r="M4" i="2"/>
  <c r="D5" i="2"/>
  <c r="E5" i="2"/>
  <c r="H5" i="2"/>
  <c r="I5" i="2"/>
  <c r="L5" i="2"/>
  <c r="M5" i="2"/>
  <c r="C5" i="2" l="1"/>
  <c r="D5" i="7"/>
  <c r="H5" i="7" l="1"/>
  <c r="F5" i="7"/>
  <c r="G5" i="7" l="1"/>
  <c r="E5" i="7" l="1"/>
  <c r="C1" i="1" l="1"/>
  <c r="D1" i="1"/>
  <c r="E1" i="1"/>
  <c r="F1" i="1"/>
  <c r="G1" i="1"/>
  <c r="H1" i="1"/>
  <c r="I1" i="1"/>
  <c r="J1" i="1"/>
  <c r="K1" i="1"/>
  <c r="L1" i="1"/>
  <c r="M1" i="1"/>
  <c r="B1" i="1"/>
  <c r="C1" i="3"/>
  <c r="D1" i="3"/>
  <c r="E1" i="3"/>
  <c r="F1" i="3"/>
  <c r="G1" i="3"/>
  <c r="I1" i="3"/>
  <c r="J1" i="3"/>
  <c r="K1" i="3"/>
  <c r="L1" i="3"/>
  <c r="M1" i="3"/>
  <c r="B1" i="3"/>
  <c r="C10" i="4"/>
  <c r="F22" i="4"/>
  <c r="N12" i="4"/>
  <c r="N11" i="4"/>
  <c r="D13" i="4"/>
  <c r="E13" i="4"/>
  <c r="F13" i="4"/>
  <c r="G13" i="4"/>
  <c r="H13" i="4"/>
  <c r="I13" i="4"/>
  <c r="J13" i="4"/>
  <c r="K13" i="4"/>
  <c r="L13" i="4"/>
  <c r="M13" i="4"/>
  <c r="B13" i="4"/>
  <c r="C13" i="4"/>
  <c r="L5" i="1"/>
  <c r="N5" i="1" s="1"/>
  <c r="C2" i="1"/>
  <c r="C4" i="1" s="1"/>
  <c r="C6" i="1" s="1"/>
  <c r="D2" i="1"/>
  <c r="D4" i="1" s="1"/>
  <c r="D6" i="1" s="1"/>
  <c r="E2" i="1"/>
  <c r="F2" i="1"/>
  <c r="F4" i="1"/>
  <c r="G2" i="1"/>
  <c r="H2" i="1"/>
  <c r="H4" i="1"/>
  <c r="H6" i="1" s="1"/>
  <c r="I2" i="1"/>
  <c r="J2" i="1"/>
  <c r="K2" i="1"/>
  <c r="L2" i="1"/>
  <c r="L4" i="1" s="1"/>
  <c r="L6" i="1" s="1"/>
  <c r="M2" i="1"/>
  <c r="C3" i="1"/>
  <c r="D3" i="1"/>
  <c r="N3" i="1" s="1"/>
  <c r="E3" i="1"/>
  <c r="E4" i="1"/>
  <c r="E6" i="1" s="1"/>
  <c r="F3" i="1"/>
  <c r="G3" i="1"/>
  <c r="G4" i="1" s="1"/>
  <c r="G6" i="1" s="1"/>
  <c r="H3" i="1"/>
  <c r="I3" i="1"/>
  <c r="J3" i="1"/>
  <c r="J4" i="1" s="1"/>
  <c r="J6" i="1" s="1"/>
  <c r="K3" i="1"/>
  <c r="L3" i="1"/>
  <c r="M3" i="1"/>
  <c r="M4" i="1"/>
  <c r="M6" i="1" s="1"/>
  <c r="I4" i="1"/>
  <c r="I6" i="1" s="1"/>
  <c r="B3" i="1"/>
  <c r="B2" i="1"/>
  <c r="B4" i="1" s="1"/>
  <c r="K4" i="1"/>
  <c r="K6" i="1" s="1"/>
  <c r="K4" i="3"/>
  <c r="M37" i="4"/>
  <c r="L37" i="4"/>
  <c r="K37" i="4"/>
  <c r="J37" i="4"/>
  <c r="I37" i="4"/>
  <c r="H37" i="4"/>
  <c r="G37" i="4"/>
  <c r="F37" i="4"/>
  <c r="E37" i="4"/>
  <c r="D37" i="4"/>
  <c r="M34" i="4"/>
  <c r="L34" i="4"/>
  <c r="K34" i="4"/>
  <c r="J34" i="4"/>
  <c r="I34" i="4"/>
  <c r="H34" i="4"/>
  <c r="G34" i="4"/>
  <c r="F34" i="4"/>
  <c r="E34" i="4"/>
  <c r="D34" i="4"/>
  <c r="M31" i="4"/>
  <c r="L31" i="4"/>
  <c r="K31" i="4"/>
  <c r="J31" i="4"/>
  <c r="I31" i="4"/>
  <c r="H31" i="4"/>
  <c r="G31" i="4"/>
  <c r="F31" i="4"/>
  <c r="E31" i="4"/>
  <c r="D31" i="4"/>
  <c r="M28" i="4"/>
  <c r="L28" i="4"/>
  <c r="K28" i="4"/>
  <c r="J28" i="4"/>
  <c r="I28" i="4"/>
  <c r="H28" i="4"/>
  <c r="G28" i="4"/>
  <c r="F28" i="4"/>
  <c r="E28" i="4"/>
  <c r="D28" i="4"/>
  <c r="M25" i="4"/>
  <c r="L25" i="4"/>
  <c r="K25" i="4"/>
  <c r="J25" i="4"/>
  <c r="I25" i="4"/>
  <c r="H25" i="4"/>
  <c r="G25" i="4"/>
  <c r="F25" i="4"/>
  <c r="E25" i="4"/>
  <c r="D25" i="4"/>
  <c r="M22" i="4"/>
  <c r="L22" i="4"/>
  <c r="K22" i="4"/>
  <c r="J22" i="4"/>
  <c r="I22" i="4"/>
  <c r="H22" i="4"/>
  <c r="G22" i="4"/>
  <c r="E22" i="4"/>
  <c r="D22" i="4"/>
  <c r="M16" i="4"/>
  <c r="L16" i="4"/>
  <c r="K16" i="4"/>
  <c r="J16" i="4"/>
  <c r="I16" i="4"/>
  <c r="H16" i="4"/>
  <c r="G16" i="4"/>
  <c r="F16" i="4"/>
  <c r="E16" i="4"/>
  <c r="D16" i="4"/>
  <c r="M10" i="4"/>
  <c r="L10" i="4"/>
  <c r="K10" i="4"/>
  <c r="J10" i="4"/>
  <c r="I10" i="4"/>
  <c r="H10" i="4"/>
  <c r="G10" i="4"/>
  <c r="F10" i="4"/>
  <c r="E10" i="4"/>
  <c r="D10" i="4"/>
  <c r="M7" i="4"/>
  <c r="L7" i="4"/>
  <c r="K7" i="4"/>
  <c r="J7" i="4"/>
  <c r="I7" i="4"/>
  <c r="H7" i="4"/>
  <c r="G7" i="4"/>
  <c r="F7" i="4"/>
  <c r="E7" i="4"/>
  <c r="D7" i="4"/>
  <c r="M4" i="4"/>
  <c r="L4" i="4"/>
  <c r="K4" i="4"/>
  <c r="J4" i="4"/>
  <c r="I4" i="4"/>
  <c r="H4" i="4"/>
  <c r="G4" i="4"/>
  <c r="F4" i="4"/>
  <c r="E4" i="4"/>
  <c r="D4" i="4"/>
  <c r="B37" i="4"/>
  <c r="B34" i="4"/>
  <c r="B31" i="4"/>
  <c r="B28" i="4"/>
  <c r="B25" i="4"/>
  <c r="B22" i="4"/>
  <c r="B19" i="4"/>
  <c r="B16" i="4"/>
  <c r="B10" i="4"/>
  <c r="B7" i="4"/>
  <c r="B4" i="4"/>
  <c r="C37" i="4"/>
  <c r="C34" i="4"/>
  <c r="C31" i="4"/>
  <c r="C28" i="4"/>
  <c r="N28" i="4" s="1"/>
  <c r="C25" i="4"/>
  <c r="C22" i="4"/>
  <c r="C16" i="4"/>
  <c r="C4" i="4"/>
  <c r="D19" i="4"/>
  <c r="E19" i="4"/>
  <c r="F19" i="4"/>
  <c r="G19" i="4"/>
  <c r="H19" i="4"/>
  <c r="I19" i="4"/>
  <c r="J19" i="4"/>
  <c r="K19" i="4"/>
  <c r="L19" i="4"/>
  <c r="M19" i="4"/>
  <c r="C19" i="4"/>
  <c r="B10" i="3"/>
  <c r="N10" i="3" s="1"/>
  <c r="B7" i="3"/>
  <c r="B4" i="3"/>
  <c r="D10" i="3"/>
  <c r="E10" i="3"/>
  <c r="F10" i="3"/>
  <c r="G10" i="3"/>
  <c r="H10" i="3"/>
  <c r="I10" i="3"/>
  <c r="J10" i="3"/>
  <c r="K10" i="3"/>
  <c r="L10" i="3"/>
  <c r="M10" i="3"/>
  <c r="D7" i="3"/>
  <c r="E7" i="3"/>
  <c r="F7" i="3"/>
  <c r="G7" i="3"/>
  <c r="H7" i="3"/>
  <c r="I7" i="3"/>
  <c r="J7" i="3"/>
  <c r="K7" i="3"/>
  <c r="L7" i="3"/>
  <c r="M7" i="3"/>
  <c r="D4" i="3"/>
  <c r="E4" i="3"/>
  <c r="F4" i="3"/>
  <c r="G4" i="3"/>
  <c r="H4" i="3"/>
  <c r="I4" i="3"/>
  <c r="J4" i="3"/>
  <c r="L4" i="3"/>
  <c r="M4" i="3"/>
  <c r="C10" i="3"/>
  <c r="C7" i="3"/>
  <c r="C4" i="3"/>
  <c r="N2" i="4"/>
  <c r="N3" i="4"/>
  <c r="N5" i="4"/>
  <c r="N6" i="4"/>
  <c r="N8" i="4"/>
  <c r="N9" i="4"/>
  <c r="N14" i="4"/>
  <c r="N15" i="4"/>
  <c r="N17" i="4"/>
  <c r="N18" i="4"/>
  <c r="N20" i="4"/>
  <c r="N21" i="4"/>
  <c r="N23" i="4"/>
  <c r="N24" i="4"/>
  <c r="N25" i="4"/>
  <c r="N26" i="4"/>
  <c r="N27" i="4"/>
  <c r="N29" i="4"/>
  <c r="N30" i="4"/>
  <c r="N32" i="4"/>
  <c r="N33" i="4"/>
  <c r="N35" i="4"/>
  <c r="N36" i="4"/>
  <c r="N37" i="4"/>
  <c r="F6" i="1"/>
  <c r="N2" i="1"/>
  <c r="N9" i="3"/>
  <c r="N8" i="3"/>
  <c r="N7" i="3"/>
  <c r="N6" i="3"/>
  <c r="N5" i="3"/>
  <c r="N3" i="3"/>
  <c r="N2" i="3"/>
  <c r="N4" i="4" l="1"/>
  <c r="N19" i="4"/>
  <c r="N31" i="4"/>
  <c r="N34" i="4"/>
  <c r="N13" i="4"/>
  <c r="N10" i="4"/>
  <c r="N4" i="1"/>
  <c r="N6" i="1" s="1"/>
  <c r="B6" i="1"/>
  <c r="N4" i="3"/>
  <c r="N16" i="4"/>
  <c r="N22" i="4"/>
  <c r="N7" i="4"/>
  <c r="N4" i="2" s="1"/>
  <c r="N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Domsy</author>
  </authors>
  <commentList>
    <comment ref="J35" authorId="0" shapeId="0" xr:uid="{026CC11F-92FA-4479-B35D-A879A1EC498E}">
      <text>
        <r>
          <rPr>
            <b/>
            <sz val="9"/>
            <color indexed="81"/>
            <rFont val="Tahoma"/>
            <family val="2"/>
          </rPr>
          <t>Matthew Domsy:</t>
        </r>
        <r>
          <rPr>
            <sz val="9"/>
            <color indexed="81"/>
            <rFont val="Tahoma"/>
            <family val="2"/>
          </rPr>
          <t xml:space="preserve">
179 Less students compared to 2017</t>
        </r>
      </text>
    </comment>
  </commentList>
</comments>
</file>

<file path=xl/sharedStrings.xml><?xml version="1.0" encoding="utf-8"?>
<sst xmlns="http://schemas.openxmlformats.org/spreadsheetml/2006/main" count="89" uniqueCount="81">
  <si>
    <t>APEGA</t>
  </si>
  <si>
    <t>APEGS</t>
  </si>
  <si>
    <t>Engineers Manitoba</t>
  </si>
  <si>
    <t>PEO</t>
  </si>
  <si>
    <t>OIQ</t>
  </si>
  <si>
    <t>Engineers Nova Scotia</t>
  </si>
  <si>
    <t>Engineers PEI</t>
  </si>
  <si>
    <t>PEGNL</t>
  </si>
  <si>
    <t>NAPEG</t>
  </si>
  <si>
    <t>Total</t>
  </si>
  <si>
    <t xml:space="preserve"> </t>
  </si>
  <si>
    <t>Ingénieurs et géoscientifiques
Nouveau-Brunswick</t>
  </si>
  <si>
    <t>Ingénieurs en exercice (cat. exclusive)</t>
  </si>
  <si>
    <t>Ingénieures en exercice (cat. exclusive)</t>
  </si>
  <si>
    <t>Total — Ingénieurs en exercice (cat. exclusive)</t>
  </si>
  <si>
    <t xml:space="preserve">Ingénieurs nouvellement titulaires, autres que diplômés BCAPG, diplômés de l'étranger ou admis en vertu de l'Accord sur le commerce intérieur </t>
  </si>
  <si>
    <t>Total  — Ingénieurs nouvellement titulaires, autres que diplômés BCAPG, diplômés de l'étranger ou admis en vertu de l'Accord sur le commerce intérieur</t>
  </si>
  <si>
    <t xml:space="preserve">Total — Ingénieurs nouvellement titulaires diplômés d’un programme agréé par le BCAPG </t>
  </si>
  <si>
    <t>Ingénieurs nouvellement titulaires diplômés d’un programme agréé par le BCAPG</t>
  </si>
  <si>
    <t xml:space="preserve">Ingénieures nouvellement titulaires diplômées d’un programme agréé par le BCAPG </t>
  </si>
  <si>
    <t>Ingénieurs nouvellement titulaires diplômés de l’étranger</t>
  </si>
  <si>
    <t>Ingénieures nouvellement titulaires diplômées de l’étranger</t>
  </si>
  <si>
    <t>Total — Ingénieurs nouvellement titulaires diplômés de l’étranger</t>
  </si>
  <si>
    <t>Candidats en vertu de l’Accord sur le commerce intérieur</t>
  </si>
  <si>
    <t>Candidates en vertu de l’Accord sur le commerce intérieur</t>
  </si>
  <si>
    <t>Total — Candidats en vertu de l’Accord sur le commerce intérieur</t>
  </si>
  <si>
    <t>Détenteurs de permis temporaire</t>
  </si>
  <si>
    <t>Détentrices de permis temporaire</t>
  </si>
  <si>
    <t>Total — Détenteurs de permis temporaire</t>
  </si>
  <si>
    <t>Détenteurs de permis d’exercice</t>
  </si>
  <si>
    <t>Détentrices de permis d’exercice</t>
  </si>
  <si>
    <t>Total — Détenteurs de permis d’exercice</t>
  </si>
  <si>
    <t>Détenteurs de permis restrictif</t>
  </si>
  <si>
    <t>Détentrices de permis restrictif</t>
  </si>
  <si>
    <t>Total — Détenteurs de permis restrictif</t>
  </si>
  <si>
    <t>Membres à cotisation réduite, ingénieurs non actifs ou retraités</t>
  </si>
  <si>
    <t>Total — Membres à cotisation réduite, ingénieurs non actifs ou retraités</t>
  </si>
  <si>
    <t>Membres à vie (hommes)</t>
  </si>
  <si>
    <t>Membres à vie (femmes)</t>
  </si>
  <si>
    <t>Total — Membres à vie</t>
  </si>
  <si>
    <t>Ingénieurs stagiaires</t>
  </si>
  <si>
    <t>Ingénieures stagiaires</t>
  </si>
  <si>
    <t>Total — Ingénieurs stagiaires</t>
  </si>
  <si>
    <t>Étudiants en génie</t>
  </si>
  <si>
    <t>Étudiantes en génie</t>
  </si>
  <si>
    <t>Total — Étudiants en génie</t>
  </si>
  <si>
    <t>Catégorie de membres</t>
  </si>
  <si>
    <t>Ingénieurs et géoscientifiques Nouveau-Brunswick</t>
  </si>
  <si>
    <t>Ingénieurs résidant dans la province ou le territoire d'exercice</t>
  </si>
  <si>
    <t>Ingénieures résidant dans la  province ou le territoire d'exercice</t>
  </si>
  <si>
    <t>Ingénieurs résidant au Canada, mais non dans la province ou le territoire d'exercice</t>
  </si>
  <si>
    <t>Ingénieures résidant au Canada, mais non dans la province ou le territoire d'exercice</t>
  </si>
  <si>
    <t>Total — Ingénieurs résidant au Canada, mais non dans la  province ou le territoire d'exercice</t>
  </si>
  <si>
    <t>Total — Ingénieurs résidant dans la province ou le territoire d'exercice</t>
  </si>
  <si>
    <t>Ingénieurs nouvellement titulaires</t>
  </si>
  <si>
    <t>Ingénieures nouvellement titulaires</t>
  </si>
  <si>
    <t>Total — Ingénieurs nouvellement titulaires</t>
  </si>
  <si>
    <t>Pourcentage des ingénieures nouvellement titulaires</t>
  </si>
  <si>
    <t>Ingénieures résidant dans la province ou le territoire d'exercice</t>
  </si>
  <si>
    <t>*Population en milliers d’habitants</t>
  </si>
  <si>
    <t>Nombre d’ingénieurs pour mille habitants</t>
  </si>
  <si>
    <t>*Statistique Canada. Tableau 17-10-0009-01 – Estimations de la population, trimestrielles (TR4 2018). [Consulté le 12 juin 2019]</t>
  </si>
  <si>
    <t>Total - Ingénieurs nouvellement titulaires (hommes et femmes)</t>
  </si>
  <si>
    <t>Total —Femmes ingénieures nouvellement titulaires</t>
  </si>
  <si>
    <t>Pourcentage des femmes ingénieures nouvellement titulaires</t>
  </si>
  <si>
    <t xml:space="preserve">Total - Hommes ingénieurs nouvellement titulaires </t>
  </si>
  <si>
    <t>Ingénieurs nouvellement titulaires à l'échelle nationale</t>
  </si>
  <si>
    <t xml:space="preserve">Ingénieures nouvellement titulaires, autres que diplômées BCAPG, diplômées de l'étranger ou admises en vertu de l'Accord sur le commerce intérieur </t>
  </si>
  <si>
    <t>Membres (femmes) à cotisation réduite, ingénieures non actives ou retraitées</t>
  </si>
  <si>
    <t>Ingénieurs ne résidant ni dans la province ou le territoire d'exercice, ni au Canada</t>
  </si>
  <si>
    <t>Ingénieures ne résidant ni dans la province ou le territoire d'exercice, ni au Canada</t>
  </si>
  <si>
    <t>Total — Ingénieurs ne résidant ni dans la province ou le territoire d'exercice, ni au Canada</t>
  </si>
  <si>
    <t>EGBC</t>
  </si>
  <si>
    <t>Membres (hommes)</t>
  </si>
  <si>
    <t>Membres (femmes)</t>
  </si>
  <si>
    <t>TOTAL-  Membres</t>
  </si>
  <si>
    <t>Pourcentage des membres (femmes)</t>
  </si>
  <si>
    <t>Date</t>
  </si>
  <si>
    <t>30 en 30</t>
  </si>
  <si>
    <t xml:space="preserve">Pourcentage 30 en 30  nationale </t>
  </si>
  <si>
    <t>Engineers Yukon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</si>
</sst>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_-* #,##0.0_-;\-* #,##0.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/>
      <top style="medium">
        <color auto="1"/>
      </top>
      <bottom style="thick">
        <color theme="0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ck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textRotation="90" wrapText="1"/>
    </xf>
    <xf numFmtId="165" fontId="2" fillId="2" borderId="3" xfId="1" applyNumberFormat="1" applyFont="1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wrapText="1"/>
    </xf>
    <xf numFmtId="165" fontId="0" fillId="3" borderId="4" xfId="1" applyNumberFormat="1" applyFont="1" applyFill="1" applyBorder="1" applyAlignment="1">
      <alignment horizontal="right"/>
    </xf>
    <xf numFmtId="165" fontId="0" fillId="3" borderId="5" xfId="1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wrapText="1"/>
    </xf>
    <xf numFmtId="165" fontId="3" fillId="4" borderId="4" xfId="1" applyNumberFormat="1" applyFont="1" applyFill="1" applyBorder="1" applyAlignment="1">
      <alignment horizontal="right"/>
    </xf>
    <xf numFmtId="165" fontId="3" fillId="5" borderId="5" xfId="1" applyNumberFormat="1" applyFont="1" applyFill="1" applyBorder="1" applyAlignment="1">
      <alignment horizontal="right"/>
    </xf>
    <xf numFmtId="165" fontId="4" fillId="6" borderId="6" xfId="0" applyNumberFormat="1" applyFont="1" applyFill="1" applyBorder="1" applyAlignment="1">
      <alignment horizontal="right" vertical="center"/>
    </xf>
    <xf numFmtId="165" fontId="0" fillId="3" borderId="4" xfId="1" applyNumberFormat="1" applyFont="1" applyFill="1" applyBorder="1" applyAlignment="1">
      <alignment horizontal="center" vertical="center"/>
    </xf>
    <xf numFmtId="165" fontId="0" fillId="3" borderId="7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0" fillId="3" borderId="7" xfId="1" applyNumberFormat="1" applyFont="1" applyFill="1" applyBorder="1" applyAlignment="1">
      <alignment horizontal="right"/>
    </xf>
    <xf numFmtId="165" fontId="3" fillId="5" borderId="7" xfId="1" applyNumberFormat="1" applyFont="1" applyFill="1" applyBorder="1" applyAlignment="1">
      <alignment horizontal="right"/>
    </xf>
    <xf numFmtId="0" fontId="0" fillId="3" borderId="7" xfId="1" applyNumberFormat="1" applyFont="1" applyFill="1" applyBorder="1" applyAlignment="1">
      <alignment horizontal="left"/>
    </xf>
    <xf numFmtId="164" fontId="0" fillId="3" borderId="7" xfId="1" applyFont="1" applyFill="1" applyBorder="1" applyAlignment="1">
      <alignment horizontal="right"/>
    </xf>
    <xf numFmtId="167" fontId="3" fillId="4" borderId="4" xfId="1" applyNumberFormat="1" applyFont="1" applyFill="1" applyBorder="1" applyAlignment="1">
      <alignment horizontal="right"/>
    </xf>
    <xf numFmtId="165" fontId="0" fillId="0" borderId="0" xfId="0" applyNumberFormat="1"/>
    <xf numFmtId="43" fontId="0" fillId="0" borderId="0" xfId="0" applyNumberFormat="1"/>
    <xf numFmtId="168" fontId="0" fillId="0" borderId="0" xfId="0" applyNumberFormat="1"/>
    <xf numFmtId="169" fontId="0" fillId="0" borderId="0" xfId="0" applyNumberFormat="1"/>
    <xf numFmtId="166" fontId="0" fillId="0" borderId="0" xfId="2" applyNumberFormat="1" applyFont="1"/>
    <xf numFmtId="170" fontId="0" fillId="0" borderId="0" xfId="0" applyNumberFormat="1"/>
    <xf numFmtId="0" fontId="0" fillId="3" borderId="4" xfId="0" applyFont="1" applyFill="1" applyBorder="1" applyAlignment="1">
      <alignment wrapText="1"/>
    </xf>
    <xf numFmtId="165" fontId="1" fillId="3" borderId="4" xfId="1" applyNumberFormat="1" applyFont="1" applyFill="1" applyBorder="1" applyAlignment="1">
      <alignment horizontal="right"/>
    </xf>
    <xf numFmtId="0" fontId="3" fillId="0" borderId="0" xfId="0" applyFont="1"/>
    <xf numFmtId="167" fontId="0" fillId="0" borderId="0" xfId="0" applyNumberFormat="1"/>
    <xf numFmtId="165" fontId="0" fillId="6" borderId="4" xfId="1" applyNumberFormat="1" applyFont="1" applyFill="1" applyBorder="1" applyAlignment="1">
      <alignment horizontal="right"/>
    </xf>
    <xf numFmtId="165" fontId="3" fillId="8" borderId="4" xfId="1" applyNumberFormat="1" applyFont="1" applyFill="1" applyBorder="1" applyAlignment="1">
      <alignment horizontal="right"/>
    </xf>
    <xf numFmtId="0" fontId="3" fillId="9" borderId="0" xfId="0" applyFont="1" applyFill="1"/>
    <xf numFmtId="166" fontId="3" fillId="4" borderId="4" xfId="2" applyNumberFormat="1" applyFont="1" applyFill="1" applyBorder="1" applyAlignment="1">
      <alignment wrapText="1"/>
    </xf>
    <xf numFmtId="166" fontId="3" fillId="9" borderId="14" xfId="0" applyNumberFormat="1" applyFont="1" applyFill="1" applyBorder="1"/>
    <xf numFmtId="0" fontId="0" fillId="3" borderId="8" xfId="0" applyFill="1" applyBorder="1" applyAlignment="1">
      <alignment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0" fillId="4" borderId="4" xfId="0" applyFont="1" applyFill="1" applyBorder="1" applyAlignment="1">
      <alignment wrapText="1"/>
    </xf>
    <xf numFmtId="165" fontId="2" fillId="2" borderId="13" xfId="1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0" fillId="0" borderId="0" xfId="1" applyNumberFormat="1" applyFont="1" applyFill="1" applyAlignment="1">
      <alignment horizontal="right"/>
    </xf>
    <xf numFmtId="165" fontId="0" fillId="0" borderId="0" xfId="0" applyNumberFormat="1" applyFill="1"/>
    <xf numFmtId="0" fontId="3" fillId="0" borderId="0" xfId="0" applyFont="1" applyFill="1"/>
    <xf numFmtId="165" fontId="3" fillId="0" borderId="0" xfId="0" applyNumberFormat="1" applyFont="1" applyFill="1"/>
    <xf numFmtId="0" fontId="0" fillId="0" borderId="0" xfId="0" applyFont="1" applyFill="1"/>
    <xf numFmtId="166" fontId="0" fillId="0" borderId="0" xfId="2" applyNumberFormat="1" applyFont="1" applyFill="1"/>
    <xf numFmtId="0" fontId="3" fillId="10" borderId="4" xfId="0" applyFont="1" applyFill="1" applyBorder="1" applyAlignment="1">
      <alignment wrapText="1"/>
    </xf>
    <xf numFmtId="165" fontId="3" fillId="10" borderId="4" xfId="1" applyNumberFormat="1" applyFont="1" applyFill="1" applyBorder="1" applyAlignment="1">
      <alignment horizontal="right"/>
    </xf>
    <xf numFmtId="165" fontId="3" fillId="10" borderId="5" xfId="1" applyNumberFormat="1" applyFont="1" applyFill="1" applyBorder="1" applyAlignment="1">
      <alignment horizontal="right"/>
    </xf>
    <xf numFmtId="0" fontId="3" fillId="10" borderId="15" xfId="0" applyFont="1" applyFill="1" applyBorder="1"/>
    <xf numFmtId="165" fontId="3" fillId="10" borderId="16" xfId="0" applyNumberFormat="1" applyFont="1" applyFill="1" applyBorder="1"/>
    <xf numFmtId="165" fontId="3" fillId="10" borderId="17" xfId="0" applyNumberFormat="1" applyFont="1" applyFill="1" applyBorder="1"/>
    <xf numFmtId="165" fontId="3" fillId="10" borderId="18" xfId="0" applyNumberFormat="1" applyFont="1" applyFill="1" applyBorder="1"/>
    <xf numFmtId="165" fontId="3" fillId="10" borderId="19" xfId="0" applyNumberFormat="1" applyFont="1" applyFill="1" applyBorder="1"/>
    <xf numFmtId="165" fontId="0" fillId="3" borderId="4" xfId="0" applyNumberFormat="1" applyFill="1" applyBorder="1" applyAlignment="1">
      <alignment wrapText="1"/>
    </xf>
    <xf numFmtId="3" fontId="0" fillId="3" borderId="4" xfId="0" applyNumberFormat="1" applyFill="1" applyBorder="1" applyAlignment="1">
      <alignment wrapText="1"/>
    </xf>
    <xf numFmtId="166" fontId="0" fillId="3" borderId="4" xfId="0" applyNumberFormat="1" applyFill="1" applyBorder="1" applyAlignment="1">
      <alignment wrapText="1"/>
    </xf>
    <xf numFmtId="165" fontId="2" fillId="2" borderId="13" xfId="1" applyNumberFormat="1" applyFont="1" applyFill="1" applyBorder="1" applyAlignment="1">
      <alignment horizontal="left" vertical="center" wrapText="1"/>
    </xf>
    <xf numFmtId="1" fontId="8" fillId="11" borderId="1" xfId="1" applyNumberFormat="1" applyFont="1" applyFill="1" applyBorder="1" applyAlignment="1">
      <alignment horizontal="left" vertical="center" wrapText="1"/>
    </xf>
    <xf numFmtId="166" fontId="3" fillId="12" borderId="14" xfId="0" applyNumberFormat="1" applyFont="1" applyFill="1" applyBorder="1"/>
    <xf numFmtId="3" fontId="0" fillId="11" borderId="4" xfId="0" applyNumberFormat="1" applyFill="1" applyBorder="1" applyAlignment="1">
      <alignment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13" xfId="1" applyNumberFormat="1" applyFont="1" applyFill="1" applyBorder="1" applyAlignment="1">
      <alignment horizontal="center" vertical="center" wrapText="1"/>
    </xf>
    <xf numFmtId="165" fontId="2" fillId="2" borderId="11" xfId="1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Pourcentage</a:t>
            </a:r>
            <a:r>
              <a:rPr lang="en-CA" baseline="0"/>
              <a:t> </a:t>
            </a:r>
            <a:r>
              <a:rPr lang="en-CA"/>
              <a:t>30 en 30 </a:t>
            </a:r>
            <a:r>
              <a:rPr lang="en-CA" baseline="0"/>
              <a:t>nationale 2014-2018</a:t>
            </a:r>
            <a:r>
              <a:rPr lang="en-CA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'[1]30 by 30 (T2)'!$A$9:$A$13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'[1]30 by 30 (T2)'!$B$9:$B$13</c:f>
              <c:numCache>
                <c:formatCode>General</c:formatCode>
                <c:ptCount val="5"/>
                <c:pt idx="0">
                  <c:v>0.17</c:v>
                </c:pt>
                <c:pt idx="1">
                  <c:v>0.16800000000000001</c:v>
                </c:pt>
                <c:pt idx="2">
                  <c:v>0.17199999999999999</c:v>
                </c:pt>
                <c:pt idx="3">
                  <c:v>0.18</c:v>
                </c:pt>
                <c:pt idx="4">
                  <c:v>0.18099999999999999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20-43B6-A32C-9FAA9BD6A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1099280"/>
        <c:axId val="1687003856"/>
      </c:lineChart>
      <c:catAx>
        <c:axId val="176109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003856"/>
        <c:crosses val="autoZero"/>
        <c:auto val="1"/>
        <c:lblAlgn val="ctr"/>
        <c:lblOffset val="100"/>
        <c:noMultiLvlLbl val="0"/>
      </c:catAx>
      <c:valAx>
        <c:axId val="16870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09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Ingénieurs nouvellement titulaires à l'échelle nationale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Total- Hommes ingenieurs nouvellement titulaires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'[1]Newly Licensed Graph'!$D$1:$H$1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'[1]Newly Licensed Graph'!$D$3:$H$3</c:f>
              <c:numCache>
                <c:formatCode>General</c:formatCode>
                <c:ptCount val="5"/>
                <c:pt idx="0">
                  <c:v>7175</c:v>
                </c:pt>
                <c:pt idx="1">
                  <c:v>8153</c:v>
                </c:pt>
                <c:pt idx="2">
                  <c:v>7136</c:v>
                </c:pt>
                <c:pt idx="3">
                  <c:v>8089</c:v>
                </c:pt>
                <c:pt idx="4">
                  <c:v>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2-4AA3-9F13-67030408738A}"/>
            </c:ext>
          </c:extLst>
        </c:ser>
        <c:ser>
          <c:idx val="2"/>
          <c:order val="1"/>
          <c:tx>
            <c:v>Total- Femmes ingenieurs nouvellement titulaires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'[1]Newly Licensed Graph'!$D$1:$H$1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'[1]Newly Licensed Graph'!$D$4:$H$4</c:f>
              <c:numCache>
                <c:formatCode>General</c:formatCode>
                <c:ptCount val="5"/>
                <c:pt idx="0">
                  <c:v>1470</c:v>
                </c:pt>
                <c:pt idx="1">
                  <c:v>1652</c:v>
                </c:pt>
                <c:pt idx="2">
                  <c:v>1482</c:v>
                </c:pt>
                <c:pt idx="3">
                  <c:v>1773</c:v>
                </c:pt>
                <c:pt idx="4">
                  <c:v>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42-4AA3-9F13-670304087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6867200"/>
        <c:axId val="1681296288"/>
      </c:barChart>
      <c:catAx>
        <c:axId val="176686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296288"/>
        <c:crosses val="autoZero"/>
        <c:auto val="1"/>
        <c:lblAlgn val="ctr"/>
        <c:lblOffset val="100"/>
        <c:noMultiLvlLbl val="0"/>
      </c:catAx>
      <c:valAx>
        <c:axId val="168129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86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5</xdr:col>
      <xdr:colOff>328613</xdr:colOff>
      <xdr:row>36</xdr:row>
      <xdr:rowOff>138113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F10AEB-E425-4A9F-BEBC-B440515D6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</xdr:row>
      <xdr:rowOff>47625</xdr:rowOff>
    </xdr:from>
    <xdr:to>
      <xdr:col>8</xdr:col>
      <xdr:colOff>290513</xdr:colOff>
      <xdr:row>29</xdr:row>
      <xdr:rowOff>147638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3AA9D09-12F8-4E03-B41F-642E663DE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Membership%20Tables_all%20Final_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ship (T1)"/>
      <sheetName val="30 by 30 (T2)"/>
      <sheetName val="Newly Licensed Graph"/>
      <sheetName val="P. Eng Residence (T3)"/>
      <sheetName val="Engineers per 1,000 (T4)"/>
    </sheetNames>
    <sheetDataSet>
      <sheetData sheetId="0"/>
      <sheetData sheetId="1">
        <row r="9">
          <cell r="A9">
            <v>2014</v>
          </cell>
          <cell r="B9">
            <v>0.17</v>
          </cell>
        </row>
        <row r="10">
          <cell r="A10">
            <v>2015</v>
          </cell>
          <cell r="B10">
            <v>0.16800000000000001</v>
          </cell>
        </row>
        <row r="11">
          <cell r="A11">
            <v>2016</v>
          </cell>
          <cell r="B11">
            <v>0.17199999999999999</v>
          </cell>
        </row>
        <row r="12">
          <cell r="A12">
            <v>2017</v>
          </cell>
          <cell r="B12">
            <v>0.18</v>
          </cell>
        </row>
        <row r="13">
          <cell r="A13">
            <v>2018</v>
          </cell>
          <cell r="B13">
            <v>0.18099999999999999</v>
          </cell>
        </row>
      </sheetData>
      <sheetData sheetId="2">
        <row r="1">
          <cell r="D1">
            <v>2014</v>
          </cell>
          <cell r="E1">
            <v>2015</v>
          </cell>
          <cell r="F1">
            <v>2016</v>
          </cell>
          <cell r="G1">
            <v>2017</v>
          </cell>
          <cell r="H1">
            <v>2018</v>
          </cell>
        </row>
        <row r="3">
          <cell r="D3">
            <v>7175</v>
          </cell>
          <cell r="E3">
            <v>8153</v>
          </cell>
          <cell r="F3">
            <v>7136</v>
          </cell>
          <cell r="G3">
            <v>8089</v>
          </cell>
          <cell r="H3">
            <v>6411</v>
          </cell>
        </row>
        <row r="4">
          <cell r="D4">
            <v>1470</v>
          </cell>
          <cell r="E4">
            <v>1652</v>
          </cell>
          <cell r="F4">
            <v>1482</v>
          </cell>
          <cell r="G4">
            <v>1773</v>
          </cell>
          <cell r="H4">
            <v>1414</v>
          </cell>
        </row>
      </sheetData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tthew Domsy" id="{3717598C-588E-477D-9892-79EEE72C7136}" userId="S::matthew.domsy@engineerscanada.ca::0342d246-62c2-4578-9db7-edbd445cf3ea" providerId="AD"/>
  <person displayName="Cassandra Polyzou" id="{558BADD7-87AC-477E-AD32-D43272588F6D}" userId="S::cassandra.polyzou@engineerscanada.ca::3b319b1c-5fe0-4377-a4af-4e6349f5f81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6"/>
  <sheetViews>
    <sheetView tabSelected="1" topLeftCell="B1" zoomScaleNormal="100" workbookViewId="0">
      <pane ySplit="1" topLeftCell="A5" activePane="bottomLeft" state="frozen"/>
      <selection pane="bottomLeft" activeCell="M1" sqref="M1"/>
    </sheetView>
  </sheetViews>
  <sheetFormatPr defaultColWidth="8.85546875" defaultRowHeight="15" x14ac:dyDescent="0.25"/>
  <cols>
    <col min="1" max="1" width="71.5703125" customWidth="1"/>
    <col min="5" max="5" width="10" customWidth="1"/>
    <col min="8" max="8" width="11.7109375" customWidth="1"/>
    <col min="9" max="9" width="10" customWidth="1"/>
    <col min="10" max="10" width="9.85546875" customWidth="1"/>
    <col min="15" max="15" width="9.140625" bestFit="1" customWidth="1"/>
    <col min="16" max="16" width="9.5703125" bestFit="1" customWidth="1"/>
    <col min="17" max="17" width="10.42578125" customWidth="1"/>
    <col min="22" max="22" width="17.28515625" customWidth="1"/>
  </cols>
  <sheetData>
    <row r="1" spans="1:24" ht="78" customHeight="1" x14ac:dyDescent="0.25">
      <c r="A1" s="1" t="s">
        <v>46</v>
      </c>
      <c r="B1" s="2" t="s">
        <v>72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11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80</v>
      </c>
      <c r="N1" s="3" t="s">
        <v>9</v>
      </c>
    </row>
    <row r="2" spans="1:24" ht="16.5" thickTop="1" thickBot="1" x14ac:dyDescent="0.3">
      <c r="A2" s="4" t="s">
        <v>12</v>
      </c>
      <c r="B2" s="5">
        <v>17620</v>
      </c>
      <c r="C2" s="5">
        <v>40408</v>
      </c>
      <c r="D2" s="5">
        <v>7212</v>
      </c>
      <c r="E2" s="5">
        <v>5013</v>
      </c>
      <c r="F2" s="5">
        <v>59865</v>
      </c>
      <c r="G2" s="5">
        <v>39201</v>
      </c>
      <c r="H2" s="5">
        <v>2800</v>
      </c>
      <c r="I2" s="5">
        <v>4094</v>
      </c>
      <c r="J2" s="5">
        <v>259</v>
      </c>
      <c r="K2" s="5">
        <v>3447</v>
      </c>
      <c r="L2" s="5">
        <v>207</v>
      </c>
      <c r="M2" s="5">
        <v>849</v>
      </c>
      <c r="N2" s="6">
        <f>SUM(B2:M2)</f>
        <v>180975</v>
      </c>
      <c r="P2" s="40"/>
      <c r="Q2" s="40"/>
      <c r="R2" s="40"/>
      <c r="S2" s="40"/>
      <c r="T2" s="40"/>
      <c r="U2" s="40"/>
      <c r="V2" s="40"/>
      <c r="W2" s="40"/>
      <c r="X2" s="40"/>
    </row>
    <row r="3" spans="1:24" ht="16.5" thickTop="1" thickBot="1" x14ac:dyDescent="0.3">
      <c r="A3" s="4" t="s">
        <v>13</v>
      </c>
      <c r="B3" s="5">
        <v>2525</v>
      </c>
      <c r="C3" s="5">
        <v>6847</v>
      </c>
      <c r="D3" s="5">
        <v>859</v>
      </c>
      <c r="E3" s="5">
        <v>598</v>
      </c>
      <c r="F3" s="5">
        <v>8669</v>
      </c>
      <c r="G3" s="5">
        <v>6897</v>
      </c>
      <c r="H3" s="5">
        <v>440</v>
      </c>
      <c r="I3" s="5">
        <v>594</v>
      </c>
      <c r="J3" s="5">
        <v>41</v>
      </c>
      <c r="K3" s="5">
        <v>473</v>
      </c>
      <c r="L3" s="5">
        <v>34</v>
      </c>
      <c r="M3" s="5">
        <v>100</v>
      </c>
      <c r="N3" s="6">
        <f t="shared" ref="N3:N37" si="0">SUM(B3:M3)</f>
        <v>28077</v>
      </c>
      <c r="P3" s="40"/>
      <c r="Q3" s="40"/>
      <c r="R3" s="40"/>
      <c r="S3" s="40"/>
      <c r="T3" s="40"/>
      <c r="U3" s="40"/>
      <c r="V3" s="40"/>
      <c r="W3" s="40"/>
      <c r="X3" s="40"/>
    </row>
    <row r="4" spans="1:24" ht="16.5" thickTop="1" thickBot="1" x14ac:dyDescent="0.3">
      <c r="A4" s="47" t="s">
        <v>14</v>
      </c>
      <c r="B4" s="48">
        <f>SUM(B2,B3)</f>
        <v>20145</v>
      </c>
      <c r="C4" s="48">
        <f>SUM(C2,C3)</f>
        <v>47255</v>
      </c>
      <c r="D4" s="48">
        <f t="shared" ref="D4:M4" si="1">SUM(D2,D3)</f>
        <v>8071</v>
      </c>
      <c r="E4" s="48">
        <f t="shared" si="1"/>
        <v>5611</v>
      </c>
      <c r="F4" s="48">
        <f t="shared" si="1"/>
        <v>68534</v>
      </c>
      <c r="G4" s="48">
        <f t="shared" si="1"/>
        <v>46098</v>
      </c>
      <c r="H4" s="48">
        <f t="shared" si="1"/>
        <v>3240</v>
      </c>
      <c r="I4" s="48">
        <f t="shared" si="1"/>
        <v>4688</v>
      </c>
      <c r="J4" s="48">
        <f t="shared" si="1"/>
        <v>300</v>
      </c>
      <c r="K4" s="48">
        <f t="shared" si="1"/>
        <v>3920</v>
      </c>
      <c r="L4" s="48">
        <f t="shared" si="1"/>
        <v>241</v>
      </c>
      <c r="M4" s="48">
        <f t="shared" si="1"/>
        <v>949</v>
      </c>
      <c r="N4" s="49">
        <f t="shared" si="0"/>
        <v>209052</v>
      </c>
      <c r="P4" s="40"/>
      <c r="Q4" s="40"/>
      <c r="R4" s="40"/>
      <c r="S4" s="40"/>
      <c r="T4" s="40"/>
      <c r="U4" s="40"/>
      <c r="V4" s="40"/>
      <c r="W4" s="40"/>
      <c r="X4" s="40"/>
    </row>
    <row r="5" spans="1:24" ht="16.5" customHeight="1" thickTop="1" thickBot="1" x14ac:dyDescent="0.3">
      <c r="A5" s="4" t="s">
        <v>18</v>
      </c>
      <c r="B5" s="5">
        <v>427</v>
      </c>
      <c r="C5" s="29">
        <v>511</v>
      </c>
      <c r="D5" s="5">
        <v>148</v>
      </c>
      <c r="E5" s="10">
        <v>110</v>
      </c>
      <c r="F5" s="5">
        <v>1400</v>
      </c>
      <c r="G5" s="5">
        <v>1574</v>
      </c>
      <c r="H5" s="5">
        <v>107</v>
      </c>
      <c r="I5" s="5">
        <v>152</v>
      </c>
      <c r="J5" s="5">
        <v>9</v>
      </c>
      <c r="K5" s="5">
        <v>77</v>
      </c>
      <c r="L5" s="5">
        <v>3</v>
      </c>
      <c r="M5" s="5">
        <v>3</v>
      </c>
      <c r="N5" s="6">
        <f t="shared" si="0"/>
        <v>4521</v>
      </c>
      <c r="P5" s="40"/>
      <c r="Q5" s="40"/>
      <c r="R5" s="40"/>
      <c r="S5" s="40"/>
      <c r="T5" s="40"/>
      <c r="U5" s="40"/>
      <c r="V5" s="40"/>
      <c r="W5" s="40"/>
      <c r="X5" s="40"/>
    </row>
    <row r="6" spans="1:24" ht="16.5" customHeight="1" thickTop="1" thickBot="1" x14ac:dyDescent="0.3">
      <c r="A6" s="4" t="s">
        <v>19</v>
      </c>
      <c r="B6" s="5">
        <v>77</v>
      </c>
      <c r="C6" s="29">
        <v>143</v>
      </c>
      <c r="D6" s="5">
        <v>42</v>
      </c>
      <c r="E6" s="10">
        <v>24</v>
      </c>
      <c r="F6" s="5">
        <v>319</v>
      </c>
      <c r="G6" s="5">
        <v>346</v>
      </c>
      <c r="H6" s="5">
        <v>15</v>
      </c>
      <c r="I6" s="5">
        <v>40</v>
      </c>
      <c r="J6" s="5">
        <v>1</v>
      </c>
      <c r="K6" s="5">
        <v>24</v>
      </c>
      <c r="L6" s="5">
        <v>0</v>
      </c>
      <c r="M6" s="5">
        <v>2</v>
      </c>
      <c r="N6" s="6">
        <f t="shared" si="0"/>
        <v>1033</v>
      </c>
      <c r="P6" s="40"/>
      <c r="Q6" s="40"/>
      <c r="R6" s="40"/>
      <c r="S6" s="40"/>
      <c r="T6" s="40"/>
      <c r="U6" s="40"/>
      <c r="V6" s="40"/>
      <c r="W6" s="40"/>
      <c r="X6" s="40"/>
    </row>
    <row r="7" spans="1:24" ht="31.5" thickTop="1" thickBot="1" x14ac:dyDescent="0.3">
      <c r="A7" s="7" t="s">
        <v>17</v>
      </c>
      <c r="B7" s="8">
        <f>SUM(B5,B6)</f>
        <v>504</v>
      </c>
      <c r="C7" s="30">
        <f>SUM(C5,C6)</f>
        <v>654</v>
      </c>
      <c r="D7" s="8">
        <f t="shared" ref="D7:M7" si="2">SUM(D5,D6)</f>
        <v>190</v>
      </c>
      <c r="E7" s="8">
        <f t="shared" si="2"/>
        <v>134</v>
      </c>
      <c r="F7" s="8">
        <f t="shared" si="2"/>
        <v>1719</v>
      </c>
      <c r="G7" s="8">
        <f t="shared" si="2"/>
        <v>1920</v>
      </c>
      <c r="H7" s="8">
        <f t="shared" si="2"/>
        <v>122</v>
      </c>
      <c r="I7" s="8">
        <f t="shared" si="2"/>
        <v>192</v>
      </c>
      <c r="J7" s="8">
        <f t="shared" si="2"/>
        <v>10</v>
      </c>
      <c r="K7" s="8">
        <f t="shared" si="2"/>
        <v>101</v>
      </c>
      <c r="L7" s="8">
        <f t="shared" si="2"/>
        <v>3</v>
      </c>
      <c r="M7" s="8">
        <f t="shared" si="2"/>
        <v>5</v>
      </c>
      <c r="N7" s="9">
        <f t="shared" si="0"/>
        <v>5554</v>
      </c>
      <c r="P7" s="40"/>
      <c r="Q7" s="40"/>
      <c r="R7" s="40"/>
      <c r="S7" s="40"/>
      <c r="T7" s="40"/>
      <c r="U7" s="40"/>
      <c r="V7" s="40"/>
      <c r="W7" s="40"/>
      <c r="X7" s="40"/>
    </row>
    <row r="8" spans="1:24" ht="16.5" thickTop="1" thickBot="1" x14ac:dyDescent="0.3">
      <c r="A8" s="4" t="s">
        <v>20</v>
      </c>
      <c r="B8" s="5">
        <v>259</v>
      </c>
      <c r="C8" s="29">
        <v>426</v>
      </c>
      <c r="D8" s="5">
        <v>65</v>
      </c>
      <c r="E8" s="10">
        <v>68</v>
      </c>
      <c r="F8" s="5">
        <v>759</v>
      </c>
      <c r="G8" s="5">
        <v>185</v>
      </c>
      <c r="H8" s="5">
        <v>7</v>
      </c>
      <c r="I8" s="5">
        <v>21</v>
      </c>
      <c r="J8" s="5">
        <v>6</v>
      </c>
      <c r="K8" s="5">
        <v>30</v>
      </c>
      <c r="L8" s="5">
        <v>4</v>
      </c>
      <c r="M8" s="5">
        <v>1</v>
      </c>
      <c r="N8" s="6">
        <f t="shared" si="0"/>
        <v>1831</v>
      </c>
      <c r="P8" s="41"/>
      <c r="Q8" s="40"/>
      <c r="R8" s="40"/>
      <c r="S8" s="40"/>
      <c r="T8" s="40"/>
      <c r="U8" s="40"/>
      <c r="V8" s="40"/>
      <c r="W8" s="40"/>
      <c r="X8" s="40"/>
    </row>
    <row r="9" spans="1:24" ht="16.5" thickTop="1" thickBot="1" x14ac:dyDescent="0.3">
      <c r="A9" s="4" t="s">
        <v>21</v>
      </c>
      <c r="B9" s="5">
        <v>38</v>
      </c>
      <c r="C9" s="29">
        <v>95</v>
      </c>
      <c r="D9" s="5">
        <v>11</v>
      </c>
      <c r="E9" s="10">
        <v>12</v>
      </c>
      <c r="F9" s="5">
        <v>150</v>
      </c>
      <c r="G9" s="5">
        <v>39</v>
      </c>
      <c r="H9" s="5">
        <v>7</v>
      </c>
      <c r="I9" s="5">
        <v>7</v>
      </c>
      <c r="J9" s="5">
        <v>1</v>
      </c>
      <c r="K9" s="5">
        <v>3</v>
      </c>
      <c r="L9" s="5">
        <v>2</v>
      </c>
      <c r="M9" s="5">
        <v>0</v>
      </c>
      <c r="N9" s="6">
        <f t="shared" si="0"/>
        <v>365</v>
      </c>
      <c r="P9" s="42"/>
      <c r="Q9" s="40"/>
      <c r="R9" s="40"/>
      <c r="S9" s="40"/>
      <c r="T9" s="40"/>
      <c r="U9" s="40"/>
      <c r="V9" s="40"/>
      <c r="W9" s="40"/>
      <c r="X9" s="40"/>
    </row>
    <row r="10" spans="1:24" x14ac:dyDescent="0.25">
      <c r="A10" s="7" t="s">
        <v>22</v>
      </c>
      <c r="B10" s="8">
        <f>SUM(B8,B9)</f>
        <v>297</v>
      </c>
      <c r="C10" s="30">
        <f>SUM(C8,C9)</f>
        <v>521</v>
      </c>
      <c r="D10" s="8">
        <f t="shared" ref="D10:M10" si="3">SUM(D8,D9)</f>
        <v>76</v>
      </c>
      <c r="E10" s="8">
        <f t="shared" si="3"/>
        <v>80</v>
      </c>
      <c r="F10" s="8">
        <f t="shared" si="3"/>
        <v>909</v>
      </c>
      <c r="G10" s="8">
        <f t="shared" si="3"/>
        <v>224</v>
      </c>
      <c r="H10" s="8">
        <f t="shared" si="3"/>
        <v>14</v>
      </c>
      <c r="I10" s="8">
        <f t="shared" si="3"/>
        <v>28</v>
      </c>
      <c r="J10" s="8">
        <f t="shared" si="3"/>
        <v>7</v>
      </c>
      <c r="K10" s="8">
        <f t="shared" si="3"/>
        <v>33</v>
      </c>
      <c r="L10" s="8">
        <f t="shared" si="3"/>
        <v>6</v>
      </c>
      <c r="M10" s="8">
        <f t="shared" si="3"/>
        <v>1</v>
      </c>
      <c r="N10" s="9">
        <f t="shared" si="0"/>
        <v>2196</v>
      </c>
      <c r="P10" s="42"/>
      <c r="Q10" s="43"/>
      <c r="R10" s="40"/>
      <c r="S10" s="40"/>
      <c r="T10" s="40"/>
      <c r="U10" s="40"/>
      <c r="V10" s="44"/>
      <c r="W10" s="40"/>
      <c r="X10" s="40"/>
    </row>
    <row r="11" spans="1:24" ht="31.5" thickTop="1" thickBot="1" x14ac:dyDescent="0.3">
      <c r="A11" s="25" t="s">
        <v>15</v>
      </c>
      <c r="B11" s="5">
        <v>26</v>
      </c>
      <c r="C11" s="5">
        <v>0</v>
      </c>
      <c r="D11" s="5">
        <v>0</v>
      </c>
      <c r="E11" s="5">
        <v>0</v>
      </c>
      <c r="F11" s="26">
        <v>19</v>
      </c>
      <c r="G11" s="26">
        <v>8</v>
      </c>
      <c r="H11" s="26">
        <v>1</v>
      </c>
      <c r="I11" s="26">
        <v>5</v>
      </c>
      <c r="J11" s="26">
        <v>0</v>
      </c>
      <c r="K11" s="5">
        <v>0</v>
      </c>
      <c r="L11" s="26">
        <v>0</v>
      </c>
      <c r="M11" s="26">
        <v>0</v>
      </c>
      <c r="N11" s="6">
        <f>SUM(B11:M11)</f>
        <v>59</v>
      </c>
      <c r="P11" s="40"/>
      <c r="Q11" s="40"/>
      <c r="R11" s="40"/>
      <c r="S11" s="40"/>
      <c r="T11" s="40"/>
      <c r="U11" s="40"/>
      <c r="V11" s="42"/>
      <c r="W11" s="40"/>
      <c r="X11" s="40"/>
    </row>
    <row r="12" spans="1:24" ht="46.5" thickTop="1" thickBot="1" x14ac:dyDescent="0.3">
      <c r="A12" s="25" t="s">
        <v>67</v>
      </c>
      <c r="B12" s="5">
        <v>14</v>
      </c>
      <c r="C12" s="5">
        <v>0</v>
      </c>
      <c r="D12" s="5">
        <v>0</v>
      </c>
      <c r="E12" s="5">
        <v>0</v>
      </c>
      <c r="F12" s="26">
        <v>2</v>
      </c>
      <c r="G12" s="26">
        <v>0</v>
      </c>
      <c r="H12" s="26">
        <v>0</v>
      </c>
      <c r="I12" s="26">
        <v>0</v>
      </c>
      <c r="J12" s="26">
        <v>0</v>
      </c>
      <c r="K12" s="5">
        <v>0</v>
      </c>
      <c r="L12" s="26">
        <v>0</v>
      </c>
      <c r="M12" s="26">
        <v>0</v>
      </c>
      <c r="N12" s="6">
        <f>SUM(B12:M12)</f>
        <v>16</v>
      </c>
      <c r="P12" s="40"/>
      <c r="Q12" s="40"/>
      <c r="R12" s="40"/>
      <c r="S12" s="40"/>
      <c r="T12" s="40"/>
      <c r="U12" s="40"/>
      <c r="V12" s="40"/>
      <c r="W12" s="40"/>
      <c r="X12" s="40"/>
    </row>
    <row r="13" spans="1:24" s="27" customFormat="1" ht="45" x14ac:dyDescent="0.25">
      <c r="A13" s="7" t="s">
        <v>16</v>
      </c>
      <c r="B13" s="8">
        <f>SUM(B11,B12)</f>
        <v>40</v>
      </c>
      <c r="C13" s="8">
        <f>SUM(C11,C12)</f>
        <v>0</v>
      </c>
      <c r="D13" s="8">
        <f t="shared" ref="D13:M13" si="4">SUM(D11,D12)</f>
        <v>0</v>
      </c>
      <c r="E13" s="8">
        <f t="shared" si="4"/>
        <v>0</v>
      </c>
      <c r="F13" s="8">
        <f t="shared" si="4"/>
        <v>21</v>
      </c>
      <c r="G13" s="8">
        <f t="shared" si="4"/>
        <v>8</v>
      </c>
      <c r="H13" s="8">
        <f t="shared" si="4"/>
        <v>1</v>
      </c>
      <c r="I13" s="8">
        <f t="shared" si="4"/>
        <v>5</v>
      </c>
      <c r="J13" s="8">
        <f t="shared" si="4"/>
        <v>0</v>
      </c>
      <c r="K13" s="8">
        <f t="shared" si="4"/>
        <v>0</v>
      </c>
      <c r="L13" s="8">
        <f t="shared" si="4"/>
        <v>0</v>
      </c>
      <c r="M13" s="8">
        <f t="shared" si="4"/>
        <v>0</v>
      </c>
      <c r="N13" s="9">
        <f>SUM(B13:M13)</f>
        <v>75</v>
      </c>
      <c r="P13" s="43"/>
      <c r="Q13" s="45"/>
      <c r="R13" s="43"/>
      <c r="S13" s="43"/>
      <c r="T13" s="43"/>
      <c r="U13" s="43"/>
      <c r="V13" s="42"/>
      <c r="W13" s="43"/>
      <c r="X13" s="43"/>
    </row>
    <row r="14" spans="1:24" x14ac:dyDescent="0.25">
      <c r="A14" s="4" t="s">
        <v>23</v>
      </c>
      <c r="B14" s="5">
        <v>837</v>
      </c>
      <c r="C14" s="29">
        <v>531</v>
      </c>
      <c r="D14" s="29">
        <v>405</v>
      </c>
      <c r="E14" s="10">
        <v>286</v>
      </c>
      <c r="F14" s="5">
        <v>775</v>
      </c>
      <c r="G14" s="5">
        <v>30</v>
      </c>
      <c r="H14" s="5">
        <v>159</v>
      </c>
      <c r="I14" s="5">
        <v>197</v>
      </c>
      <c r="J14" s="5">
        <v>54</v>
      </c>
      <c r="K14" s="5">
        <v>224</v>
      </c>
      <c r="L14" s="5">
        <v>253</v>
      </c>
      <c r="M14" s="5">
        <v>184</v>
      </c>
      <c r="N14" s="6">
        <f t="shared" si="0"/>
        <v>3935</v>
      </c>
      <c r="P14" s="46"/>
      <c r="Q14" s="45"/>
      <c r="R14" s="43"/>
      <c r="S14" s="43"/>
      <c r="T14" s="43"/>
      <c r="U14" s="43"/>
      <c r="V14" s="42"/>
      <c r="W14" s="40"/>
      <c r="X14" s="40"/>
    </row>
    <row r="15" spans="1:24" x14ac:dyDescent="0.25">
      <c r="A15" s="4" t="s">
        <v>24</v>
      </c>
      <c r="B15" s="5">
        <v>108</v>
      </c>
      <c r="C15" s="29">
        <v>54</v>
      </c>
      <c r="D15" s="29">
        <v>53</v>
      </c>
      <c r="E15" s="10">
        <v>29</v>
      </c>
      <c r="F15" s="5">
        <v>121</v>
      </c>
      <c r="G15" s="5">
        <v>5</v>
      </c>
      <c r="H15" s="5">
        <v>10</v>
      </c>
      <c r="I15" s="5">
        <v>33</v>
      </c>
      <c r="J15" s="5">
        <v>6</v>
      </c>
      <c r="K15" s="5">
        <v>25</v>
      </c>
      <c r="L15" s="5">
        <v>36</v>
      </c>
      <c r="M15" s="5">
        <v>27</v>
      </c>
      <c r="N15" s="6">
        <f t="shared" si="0"/>
        <v>507</v>
      </c>
      <c r="P15" s="40"/>
      <c r="Q15" s="40"/>
      <c r="R15" s="40"/>
      <c r="S15" s="40"/>
      <c r="T15" s="40"/>
      <c r="U15" s="40"/>
      <c r="V15" s="42"/>
      <c r="W15" s="40"/>
      <c r="X15" s="40"/>
    </row>
    <row r="16" spans="1:24" x14ac:dyDescent="0.25">
      <c r="A16" s="7" t="s">
        <v>25</v>
      </c>
      <c r="B16" s="8">
        <f>SUM(B14,B15)</f>
        <v>945</v>
      </c>
      <c r="C16" s="30">
        <f>SUM(C14,C15)</f>
        <v>585</v>
      </c>
      <c r="D16" s="8">
        <f t="shared" ref="D16:M16" si="5">SUM(D14,D15)</f>
        <v>458</v>
      </c>
      <c r="E16" s="8">
        <f t="shared" si="5"/>
        <v>315</v>
      </c>
      <c r="F16" s="8">
        <f t="shared" si="5"/>
        <v>896</v>
      </c>
      <c r="G16" s="8">
        <f t="shared" si="5"/>
        <v>35</v>
      </c>
      <c r="H16" s="8">
        <f t="shared" si="5"/>
        <v>169</v>
      </c>
      <c r="I16" s="8">
        <f t="shared" si="5"/>
        <v>230</v>
      </c>
      <c r="J16" s="8">
        <f t="shared" si="5"/>
        <v>60</v>
      </c>
      <c r="K16" s="8">
        <f t="shared" si="5"/>
        <v>249</v>
      </c>
      <c r="L16" s="8">
        <f t="shared" si="5"/>
        <v>289</v>
      </c>
      <c r="M16" s="8">
        <f t="shared" si="5"/>
        <v>211</v>
      </c>
      <c r="N16" s="9">
        <f t="shared" si="0"/>
        <v>4442</v>
      </c>
      <c r="P16" s="40"/>
      <c r="Q16" s="40"/>
      <c r="R16" s="40"/>
      <c r="S16" s="40"/>
      <c r="T16" s="40"/>
      <c r="U16" s="40"/>
      <c r="V16" s="42"/>
      <c r="W16" s="40"/>
      <c r="X16" s="40"/>
    </row>
    <row r="17" spans="1:24" x14ac:dyDescent="0.25">
      <c r="A17" s="4" t="s">
        <v>26</v>
      </c>
      <c r="B17" s="5">
        <v>0</v>
      </c>
      <c r="C17" s="5">
        <v>217</v>
      </c>
      <c r="D17" s="5">
        <v>21</v>
      </c>
      <c r="E17" s="5">
        <v>19</v>
      </c>
      <c r="F17" s="5">
        <v>90</v>
      </c>
      <c r="G17" s="5">
        <v>111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>
        <f t="shared" si="0"/>
        <v>458</v>
      </c>
      <c r="P17" s="40"/>
      <c r="Q17" s="40"/>
      <c r="R17" s="40"/>
      <c r="S17" s="40"/>
      <c r="T17" s="40"/>
      <c r="U17" s="40"/>
      <c r="V17" s="42"/>
      <c r="W17" s="40"/>
      <c r="X17" s="40"/>
    </row>
    <row r="18" spans="1:24" x14ac:dyDescent="0.25">
      <c r="A18" s="4" t="s">
        <v>27</v>
      </c>
      <c r="B18" s="5">
        <v>0</v>
      </c>
      <c r="C18" s="5">
        <v>24</v>
      </c>
      <c r="D18" s="5">
        <v>2</v>
      </c>
      <c r="E18" s="5">
        <v>1</v>
      </c>
      <c r="F18" s="5">
        <v>6</v>
      </c>
      <c r="G18" s="5">
        <v>18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f t="shared" si="0"/>
        <v>51</v>
      </c>
      <c r="P18" s="40"/>
      <c r="Q18" s="40"/>
      <c r="R18" s="40"/>
      <c r="S18" s="40"/>
      <c r="T18" s="40"/>
      <c r="U18" s="40"/>
      <c r="V18" s="40"/>
      <c r="W18" s="40"/>
      <c r="X18" s="40"/>
    </row>
    <row r="19" spans="1:24" x14ac:dyDescent="0.25">
      <c r="A19" s="47" t="s">
        <v>28</v>
      </c>
      <c r="B19" s="48">
        <f t="shared" ref="B19:M19" si="6">SUM(B17,B18)</f>
        <v>0</v>
      </c>
      <c r="C19" s="48">
        <f t="shared" si="6"/>
        <v>241</v>
      </c>
      <c r="D19" s="48">
        <f t="shared" si="6"/>
        <v>23</v>
      </c>
      <c r="E19" s="48">
        <f t="shared" si="6"/>
        <v>20</v>
      </c>
      <c r="F19" s="48">
        <f t="shared" si="6"/>
        <v>96</v>
      </c>
      <c r="G19" s="48">
        <f t="shared" si="6"/>
        <v>129</v>
      </c>
      <c r="H19" s="48">
        <f t="shared" si="6"/>
        <v>0</v>
      </c>
      <c r="I19" s="48">
        <f t="shared" si="6"/>
        <v>0</v>
      </c>
      <c r="J19" s="48">
        <f t="shared" si="6"/>
        <v>0</v>
      </c>
      <c r="K19" s="48">
        <f t="shared" si="6"/>
        <v>0</v>
      </c>
      <c r="L19" s="48">
        <f t="shared" si="6"/>
        <v>0</v>
      </c>
      <c r="M19" s="48">
        <f t="shared" si="6"/>
        <v>0</v>
      </c>
      <c r="N19" s="49">
        <f t="shared" si="0"/>
        <v>509</v>
      </c>
      <c r="Q19" s="19" t="s">
        <v>10</v>
      </c>
    </row>
    <row r="20" spans="1:24" x14ac:dyDescent="0.25">
      <c r="A20" s="4" t="s">
        <v>29</v>
      </c>
      <c r="B20" s="5">
        <v>599</v>
      </c>
      <c r="C20" s="5">
        <v>977</v>
      </c>
      <c r="D20" s="5">
        <v>0</v>
      </c>
      <c r="E20" s="5">
        <v>0</v>
      </c>
      <c r="F20" s="5">
        <v>0</v>
      </c>
      <c r="G20" s="5">
        <v>0</v>
      </c>
      <c r="H20" s="5">
        <v>1013</v>
      </c>
      <c r="I20" s="5">
        <v>0</v>
      </c>
      <c r="J20" s="5">
        <v>259</v>
      </c>
      <c r="K20" s="5">
        <v>0</v>
      </c>
      <c r="L20" s="5">
        <v>1352</v>
      </c>
      <c r="M20" s="5">
        <v>8</v>
      </c>
      <c r="N20" s="6">
        <f t="shared" si="0"/>
        <v>4208</v>
      </c>
    </row>
    <row r="21" spans="1:24" x14ac:dyDescent="0.25">
      <c r="A21" s="4" t="s">
        <v>30</v>
      </c>
      <c r="B21" s="5">
        <v>34</v>
      </c>
      <c r="C21" s="5">
        <v>60</v>
      </c>
      <c r="D21" s="5">
        <v>0</v>
      </c>
      <c r="E21" s="5">
        <v>0</v>
      </c>
      <c r="F21" s="5">
        <v>0</v>
      </c>
      <c r="G21" s="5">
        <v>0</v>
      </c>
      <c r="H21" s="5">
        <v>54</v>
      </c>
      <c r="I21" s="5">
        <v>0</v>
      </c>
      <c r="J21" s="5">
        <v>24</v>
      </c>
      <c r="K21" s="5">
        <v>0</v>
      </c>
      <c r="L21" s="5">
        <v>140</v>
      </c>
      <c r="M21" s="5">
        <v>0</v>
      </c>
      <c r="N21" s="6">
        <f t="shared" si="0"/>
        <v>312</v>
      </c>
      <c r="O21" s="24"/>
    </row>
    <row r="22" spans="1:24" x14ac:dyDescent="0.25">
      <c r="A22" s="47" t="s">
        <v>31</v>
      </c>
      <c r="B22" s="48">
        <f>SUM(B20,B21)</f>
        <v>633</v>
      </c>
      <c r="C22" s="48">
        <f>SUM(C20,C21)</f>
        <v>1037</v>
      </c>
      <c r="D22" s="48">
        <f t="shared" ref="D22:M22" si="7">SUM(D20,D21)</f>
        <v>0</v>
      </c>
      <c r="E22" s="48">
        <f t="shared" si="7"/>
        <v>0</v>
      </c>
      <c r="F22" s="48">
        <f t="shared" si="7"/>
        <v>0</v>
      </c>
      <c r="G22" s="48">
        <f t="shared" si="7"/>
        <v>0</v>
      </c>
      <c r="H22" s="48">
        <f t="shared" si="7"/>
        <v>1067</v>
      </c>
      <c r="I22" s="48">
        <f t="shared" si="7"/>
        <v>0</v>
      </c>
      <c r="J22" s="48">
        <f t="shared" si="7"/>
        <v>283</v>
      </c>
      <c r="K22" s="48">
        <f t="shared" si="7"/>
        <v>0</v>
      </c>
      <c r="L22" s="48">
        <f t="shared" si="7"/>
        <v>1492</v>
      </c>
      <c r="M22" s="48">
        <f t="shared" si="7"/>
        <v>8</v>
      </c>
      <c r="N22" s="49">
        <f t="shared" si="0"/>
        <v>4520</v>
      </c>
    </row>
    <row r="23" spans="1:24" x14ac:dyDescent="0.25">
      <c r="A23" s="4" t="s">
        <v>32</v>
      </c>
      <c r="B23" s="5">
        <v>184</v>
      </c>
      <c r="C23" s="5">
        <v>659</v>
      </c>
      <c r="D23" s="5">
        <v>107</v>
      </c>
      <c r="E23" s="5">
        <v>0</v>
      </c>
      <c r="F23" s="5">
        <v>295</v>
      </c>
      <c r="G23" s="5">
        <v>131</v>
      </c>
      <c r="H23" s="5">
        <v>0</v>
      </c>
      <c r="I23" s="5">
        <v>0</v>
      </c>
      <c r="J23" s="5">
        <v>0</v>
      </c>
      <c r="K23" s="5">
        <v>14</v>
      </c>
      <c r="L23" s="5">
        <v>0</v>
      </c>
      <c r="M23" s="5">
        <v>0</v>
      </c>
      <c r="N23" s="6">
        <f t="shared" si="0"/>
        <v>1390</v>
      </c>
    </row>
    <row r="24" spans="1:24" x14ac:dyDescent="0.25">
      <c r="A24" s="4" t="s">
        <v>33</v>
      </c>
      <c r="B24" s="5">
        <v>15</v>
      </c>
      <c r="C24" s="5">
        <v>38</v>
      </c>
      <c r="D24" s="5">
        <v>6</v>
      </c>
      <c r="E24" s="5">
        <v>0</v>
      </c>
      <c r="F24" s="5">
        <v>48</v>
      </c>
      <c r="G24" s="5">
        <v>5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6">
        <f t="shared" si="0"/>
        <v>113</v>
      </c>
    </row>
    <row r="25" spans="1:24" x14ac:dyDescent="0.25">
      <c r="A25" s="47" t="s">
        <v>34</v>
      </c>
      <c r="B25" s="48">
        <f>SUM(B23,B24)</f>
        <v>199</v>
      </c>
      <c r="C25" s="48">
        <f>SUM(C23,C24)</f>
        <v>697</v>
      </c>
      <c r="D25" s="48">
        <f t="shared" ref="D25:M25" si="8">SUM(D23,D24)</f>
        <v>113</v>
      </c>
      <c r="E25" s="48">
        <f t="shared" si="8"/>
        <v>0</v>
      </c>
      <c r="F25" s="48">
        <f t="shared" si="8"/>
        <v>343</v>
      </c>
      <c r="G25" s="48">
        <f t="shared" si="8"/>
        <v>136</v>
      </c>
      <c r="H25" s="48">
        <f t="shared" si="8"/>
        <v>0</v>
      </c>
      <c r="I25" s="48">
        <f t="shared" si="8"/>
        <v>0</v>
      </c>
      <c r="J25" s="48">
        <f t="shared" si="8"/>
        <v>0</v>
      </c>
      <c r="K25" s="48">
        <f t="shared" si="8"/>
        <v>15</v>
      </c>
      <c r="L25" s="48">
        <f t="shared" si="8"/>
        <v>0</v>
      </c>
      <c r="M25" s="48">
        <f t="shared" si="8"/>
        <v>0</v>
      </c>
      <c r="N25" s="49">
        <f t="shared" si="0"/>
        <v>1503</v>
      </c>
    </row>
    <row r="26" spans="1:24" x14ac:dyDescent="0.25">
      <c r="A26" s="4" t="s">
        <v>35</v>
      </c>
      <c r="B26" s="5">
        <v>1495</v>
      </c>
      <c r="C26" s="5">
        <v>4318</v>
      </c>
      <c r="D26" s="5">
        <v>1123</v>
      </c>
      <c r="E26" s="5">
        <v>429</v>
      </c>
      <c r="F26" s="5">
        <v>14110</v>
      </c>
      <c r="G26" s="5">
        <v>4493</v>
      </c>
      <c r="H26" s="5">
        <v>225</v>
      </c>
      <c r="I26" s="5">
        <v>92</v>
      </c>
      <c r="J26" s="5">
        <v>21</v>
      </c>
      <c r="K26" s="5">
        <v>32</v>
      </c>
      <c r="L26" s="5">
        <v>92</v>
      </c>
      <c r="M26" s="5">
        <v>0</v>
      </c>
      <c r="N26" s="6">
        <f t="shared" si="0"/>
        <v>26430</v>
      </c>
    </row>
    <row r="27" spans="1:24" ht="30" x14ac:dyDescent="0.25">
      <c r="A27" s="4" t="s">
        <v>68</v>
      </c>
      <c r="B27" s="5">
        <v>246</v>
      </c>
      <c r="C27" s="5">
        <v>148</v>
      </c>
      <c r="D27" s="5">
        <v>137</v>
      </c>
      <c r="E27" s="5">
        <v>32</v>
      </c>
      <c r="F27" s="5">
        <v>807</v>
      </c>
      <c r="G27" s="5">
        <v>174</v>
      </c>
      <c r="H27" s="5">
        <v>10</v>
      </c>
      <c r="I27" s="5">
        <v>13</v>
      </c>
      <c r="J27" s="5">
        <v>2</v>
      </c>
      <c r="K27" s="5">
        <v>28</v>
      </c>
      <c r="L27" s="5">
        <v>13</v>
      </c>
      <c r="M27" s="5">
        <v>0</v>
      </c>
      <c r="N27" s="6">
        <f t="shared" si="0"/>
        <v>1610</v>
      </c>
    </row>
    <row r="28" spans="1:24" x14ac:dyDescent="0.25">
      <c r="A28" s="47" t="s">
        <v>36</v>
      </c>
      <c r="B28" s="48">
        <f>SUM(B26,B27)</f>
        <v>1741</v>
      </c>
      <c r="C28" s="48">
        <f>SUM(C26,C27)</f>
        <v>4466</v>
      </c>
      <c r="D28" s="48">
        <f t="shared" ref="D28:M28" si="9">SUM(D26,D27)</f>
        <v>1260</v>
      </c>
      <c r="E28" s="48">
        <f t="shared" si="9"/>
        <v>461</v>
      </c>
      <c r="F28" s="48">
        <f t="shared" si="9"/>
        <v>14917</v>
      </c>
      <c r="G28" s="48">
        <f t="shared" si="9"/>
        <v>4667</v>
      </c>
      <c r="H28" s="48">
        <f t="shared" si="9"/>
        <v>235</v>
      </c>
      <c r="I28" s="48">
        <f t="shared" si="9"/>
        <v>105</v>
      </c>
      <c r="J28" s="48">
        <f t="shared" si="9"/>
        <v>23</v>
      </c>
      <c r="K28" s="48">
        <f t="shared" si="9"/>
        <v>60</v>
      </c>
      <c r="L28" s="48">
        <f t="shared" si="9"/>
        <v>105</v>
      </c>
      <c r="M28" s="48">
        <f t="shared" si="9"/>
        <v>0</v>
      </c>
      <c r="N28" s="49">
        <f t="shared" si="0"/>
        <v>28040</v>
      </c>
    </row>
    <row r="29" spans="1:24" x14ac:dyDescent="0.25">
      <c r="A29" s="4" t="s">
        <v>37</v>
      </c>
      <c r="B29" s="5">
        <v>2211</v>
      </c>
      <c r="C29" s="5">
        <v>730</v>
      </c>
      <c r="D29" s="5">
        <v>1003</v>
      </c>
      <c r="E29" s="5">
        <v>423</v>
      </c>
      <c r="F29" s="5">
        <v>237</v>
      </c>
      <c r="G29" s="5">
        <v>20</v>
      </c>
      <c r="H29" s="5">
        <v>578</v>
      </c>
      <c r="I29" s="5">
        <v>1210</v>
      </c>
      <c r="J29" s="5">
        <v>21</v>
      </c>
      <c r="K29" s="5">
        <v>353</v>
      </c>
      <c r="L29" s="5">
        <v>47</v>
      </c>
      <c r="M29" s="5">
        <v>57</v>
      </c>
      <c r="N29" s="6">
        <f t="shared" si="0"/>
        <v>6890</v>
      </c>
    </row>
    <row r="30" spans="1:24" x14ac:dyDescent="0.25">
      <c r="A30" s="4" t="s">
        <v>38</v>
      </c>
      <c r="B30" s="5">
        <v>14</v>
      </c>
      <c r="C30" s="5">
        <v>11</v>
      </c>
      <c r="D30" s="5">
        <v>4</v>
      </c>
      <c r="E30" s="5">
        <v>4</v>
      </c>
      <c r="F30" s="5">
        <v>30</v>
      </c>
      <c r="G30" s="5">
        <v>3</v>
      </c>
      <c r="H30" s="5">
        <v>8</v>
      </c>
      <c r="I30" s="5">
        <v>12</v>
      </c>
      <c r="J30" s="5">
        <v>1</v>
      </c>
      <c r="K30" s="5">
        <v>6</v>
      </c>
      <c r="L30" s="5">
        <v>1</v>
      </c>
      <c r="M30" s="5">
        <v>0</v>
      </c>
      <c r="N30" s="6">
        <f t="shared" si="0"/>
        <v>94</v>
      </c>
    </row>
    <row r="31" spans="1:24" x14ac:dyDescent="0.25">
      <c r="A31" s="47" t="s">
        <v>39</v>
      </c>
      <c r="B31" s="48">
        <f>SUM(B29,B30)</f>
        <v>2225</v>
      </c>
      <c r="C31" s="48">
        <f>SUM(C29,C30)</f>
        <v>741</v>
      </c>
      <c r="D31" s="48">
        <f t="shared" ref="D31:M31" si="10">SUM(D29,D30)</f>
        <v>1007</v>
      </c>
      <c r="E31" s="48">
        <f t="shared" si="10"/>
        <v>427</v>
      </c>
      <c r="F31" s="48">
        <f t="shared" si="10"/>
        <v>267</v>
      </c>
      <c r="G31" s="48">
        <f t="shared" si="10"/>
        <v>23</v>
      </c>
      <c r="H31" s="48">
        <f t="shared" si="10"/>
        <v>586</v>
      </c>
      <c r="I31" s="48">
        <f t="shared" si="10"/>
        <v>1222</v>
      </c>
      <c r="J31" s="48">
        <f t="shared" si="10"/>
        <v>22</v>
      </c>
      <c r="K31" s="48">
        <f t="shared" si="10"/>
        <v>359</v>
      </c>
      <c r="L31" s="48">
        <f t="shared" si="10"/>
        <v>48</v>
      </c>
      <c r="M31" s="48">
        <f t="shared" si="10"/>
        <v>57</v>
      </c>
      <c r="N31" s="49">
        <f t="shared" si="0"/>
        <v>6984</v>
      </c>
    </row>
    <row r="32" spans="1:24" x14ac:dyDescent="0.25">
      <c r="A32" s="4" t="s">
        <v>40</v>
      </c>
      <c r="B32" s="5">
        <v>5132</v>
      </c>
      <c r="C32" s="5">
        <v>8213</v>
      </c>
      <c r="D32" s="5">
        <v>1775</v>
      </c>
      <c r="E32" s="5">
        <v>1296</v>
      </c>
      <c r="F32" s="5">
        <v>11543</v>
      </c>
      <c r="G32" s="5">
        <v>11752</v>
      </c>
      <c r="H32" s="5">
        <v>479</v>
      </c>
      <c r="I32" s="5">
        <v>717</v>
      </c>
      <c r="J32" s="5">
        <v>139</v>
      </c>
      <c r="K32" s="5">
        <v>377</v>
      </c>
      <c r="L32" s="5">
        <v>42</v>
      </c>
      <c r="M32" s="5">
        <v>36</v>
      </c>
      <c r="N32" s="6">
        <f t="shared" si="0"/>
        <v>41501</v>
      </c>
    </row>
    <row r="33" spans="1:17" x14ac:dyDescent="0.25">
      <c r="A33" s="4" t="s">
        <v>41</v>
      </c>
      <c r="B33" s="5">
        <v>1158</v>
      </c>
      <c r="C33" s="5">
        <v>2540</v>
      </c>
      <c r="D33" s="5">
        <v>369</v>
      </c>
      <c r="E33" s="5">
        <v>286</v>
      </c>
      <c r="F33" s="5">
        <v>3166</v>
      </c>
      <c r="G33" s="5">
        <v>2728</v>
      </c>
      <c r="H33" s="5">
        <v>135</v>
      </c>
      <c r="I33" s="5">
        <v>205</v>
      </c>
      <c r="J33" s="5">
        <v>20</v>
      </c>
      <c r="K33" s="5">
        <v>130</v>
      </c>
      <c r="L33" s="5">
        <v>19</v>
      </c>
      <c r="M33" s="5">
        <v>11</v>
      </c>
      <c r="N33" s="6">
        <f t="shared" si="0"/>
        <v>10767</v>
      </c>
    </row>
    <row r="34" spans="1:17" x14ac:dyDescent="0.25">
      <c r="A34" s="47" t="s">
        <v>42</v>
      </c>
      <c r="B34" s="48">
        <f>SUM(B32,B33)</f>
        <v>6290</v>
      </c>
      <c r="C34" s="48">
        <f>SUM(C32,C33)</f>
        <v>10753</v>
      </c>
      <c r="D34" s="48">
        <f t="shared" ref="D34:M34" si="11">SUM(D32,D33)</f>
        <v>2144</v>
      </c>
      <c r="E34" s="48">
        <f t="shared" si="11"/>
        <v>1582</v>
      </c>
      <c r="F34" s="48">
        <f t="shared" si="11"/>
        <v>14709</v>
      </c>
      <c r="G34" s="48">
        <f t="shared" si="11"/>
        <v>14480</v>
      </c>
      <c r="H34" s="48">
        <f t="shared" si="11"/>
        <v>614</v>
      </c>
      <c r="I34" s="48">
        <f t="shared" si="11"/>
        <v>922</v>
      </c>
      <c r="J34" s="48">
        <f t="shared" si="11"/>
        <v>159</v>
      </c>
      <c r="K34" s="48">
        <f t="shared" si="11"/>
        <v>507</v>
      </c>
      <c r="L34" s="48">
        <f t="shared" si="11"/>
        <v>61</v>
      </c>
      <c r="M34" s="48">
        <f t="shared" si="11"/>
        <v>47</v>
      </c>
      <c r="N34" s="49">
        <f t="shared" si="0"/>
        <v>52268</v>
      </c>
    </row>
    <row r="35" spans="1:17" x14ac:dyDescent="0.25">
      <c r="A35" s="4" t="s">
        <v>43</v>
      </c>
      <c r="B35" s="11">
        <v>1540</v>
      </c>
      <c r="C35" s="5">
        <v>2759</v>
      </c>
      <c r="D35" s="5">
        <v>0</v>
      </c>
      <c r="E35" s="5">
        <v>536</v>
      </c>
      <c r="F35" s="5">
        <v>7147</v>
      </c>
      <c r="G35" s="5">
        <v>0</v>
      </c>
      <c r="H35" s="5">
        <v>0</v>
      </c>
      <c r="I35" s="5">
        <v>520</v>
      </c>
      <c r="J35" s="5">
        <v>75</v>
      </c>
      <c r="K35" s="5">
        <v>0</v>
      </c>
      <c r="L35" s="5">
        <v>0</v>
      </c>
      <c r="M35" s="5">
        <v>0</v>
      </c>
      <c r="N35" s="6">
        <f t="shared" si="0"/>
        <v>12577</v>
      </c>
    </row>
    <row r="36" spans="1:17" x14ac:dyDescent="0.25">
      <c r="A36" s="4" t="s">
        <v>44</v>
      </c>
      <c r="B36" s="12">
        <v>513</v>
      </c>
      <c r="C36" s="5">
        <v>809</v>
      </c>
      <c r="D36" s="5">
        <v>0</v>
      </c>
      <c r="E36" s="5">
        <v>179</v>
      </c>
      <c r="F36" s="5">
        <v>2225</v>
      </c>
      <c r="G36" s="5">
        <v>0</v>
      </c>
      <c r="H36" s="5">
        <v>0</v>
      </c>
      <c r="I36" s="5">
        <v>154</v>
      </c>
      <c r="J36" s="5">
        <v>24</v>
      </c>
      <c r="K36" s="5">
        <v>0</v>
      </c>
      <c r="L36" s="5">
        <v>0</v>
      </c>
      <c r="M36" s="5">
        <v>0</v>
      </c>
      <c r="N36" s="6">
        <f t="shared" si="0"/>
        <v>3904</v>
      </c>
    </row>
    <row r="37" spans="1:17" x14ac:dyDescent="0.25">
      <c r="A37" s="7" t="s">
        <v>45</v>
      </c>
      <c r="B37" s="8">
        <f>SUM(B35,B36)</f>
        <v>2053</v>
      </c>
      <c r="C37" s="8">
        <f>SUM(C35,C36)</f>
        <v>3568</v>
      </c>
      <c r="D37" s="8">
        <f t="shared" ref="D37:M37" si="12">SUM(D35,D36)</f>
        <v>0</v>
      </c>
      <c r="E37" s="8">
        <f t="shared" si="12"/>
        <v>715</v>
      </c>
      <c r="F37" s="8">
        <f t="shared" si="12"/>
        <v>9372</v>
      </c>
      <c r="G37" s="8">
        <f t="shared" si="12"/>
        <v>0</v>
      </c>
      <c r="H37" s="8">
        <f t="shared" si="12"/>
        <v>0</v>
      </c>
      <c r="I37" s="8">
        <f t="shared" si="12"/>
        <v>674</v>
      </c>
      <c r="J37" s="8">
        <f t="shared" si="12"/>
        <v>99</v>
      </c>
      <c r="K37" s="8">
        <f t="shared" si="12"/>
        <v>0</v>
      </c>
      <c r="L37" s="8">
        <f t="shared" si="12"/>
        <v>0</v>
      </c>
      <c r="M37" s="8">
        <f t="shared" si="12"/>
        <v>0</v>
      </c>
      <c r="N37" s="9">
        <f t="shared" si="0"/>
        <v>16481</v>
      </c>
    </row>
    <row r="38" spans="1:17" ht="16.5" thickTop="1" thickBot="1" x14ac:dyDescent="0.3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P38" s="21"/>
    </row>
    <row r="39" spans="1:17" ht="15.75" thickBot="1" x14ac:dyDescent="0.3">
      <c r="A39" s="50" t="s">
        <v>75</v>
      </c>
      <c r="B39" s="51">
        <f>+B4+B19+B22+B25+B28+B31+B34</f>
        <v>31233</v>
      </c>
      <c r="C39" s="51">
        <f t="shared" ref="C39:M39" si="13">+C4+C19+C22+C25+C28+C31+C34</f>
        <v>65190</v>
      </c>
      <c r="D39" s="52">
        <f t="shared" si="13"/>
        <v>12618</v>
      </c>
      <c r="E39" s="53">
        <f t="shared" si="13"/>
        <v>8101</v>
      </c>
      <c r="F39" s="53">
        <f t="shared" si="13"/>
        <v>98866</v>
      </c>
      <c r="G39" s="53">
        <f t="shared" si="13"/>
        <v>65533</v>
      </c>
      <c r="H39" s="53">
        <f t="shared" si="13"/>
        <v>5742</v>
      </c>
      <c r="I39" s="53">
        <f t="shared" si="13"/>
        <v>6937</v>
      </c>
      <c r="J39" s="53">
        <f t="shared" si="13"/>
        <v>787</v>
      </c>
      <c r="K39" s="53">
        <f t="shared" si="13"/>
        <v>4861</v>
      </c>
      <c r="L39" s="53">
        <f t="shared" si="13"/>
        <v>1947</v>
      </c>
      <c r="M39" s="53">
        <f t="shared" si="13"/>
        <v>1061</v>
      </c>
      <c r="N39" s="54">
        <f>+N4+N19+N22+N25+N28+N31+N34</f>
        <v>302876</v>
      </c>
      <c r="P39" s="21"/>
    </row>
    <row r="40" spans="1:17" ht="16.5" thickTop="1" thickBot="1" x14ac:dyDescent="0.3">
      <c r="A40" s="4" t="s">
        <v>73</v>
      </c>
      <c r="B40" s="55">
        <f>B2+B17+B20+B23+B26+B29+B32</f>
        <v>27241</v>
      </c>
      <c r="C40" s="55">
        <f t="shared" ref="C40:N40" si="14">C2+C17+C20+C23+C26+C29+C32</f>
        <v>55522</v>
      </c>
      <c r="D40" s="55">
        <f t="shared" si="14"/>
        <v>11241</v>
      </c>
      <c r="E40" s="55">
        <f t="shared" si="14"/>
        <v>7180</v>
      </c>
      <c r="F40" s="55">
        <f t="shared" si="14"/>
        <v>86140</v>
      </c>
      <c r="G40" s="55">
        <f t="shared" si="14"/>
        <v>55708</v>
      </c>
      <c r="H40" s="55">
        <f t="shared" si="14"/>
        <v>5095</v>
      </c>
      <c r="I40" s="55">
        <f t="shared" si="14"/>
        <v>6113</v>
      </c>
      <c r="J40" s="55">
        <f t="shared" si="14"/>
        <v>699</v>
      </c>
      <c r="K40" s="55">
        <f t="shared" si="14"/>
        <v>4223</v>
      </c>
      <c r="L40" s="55">
        <f t="shared" si="14"/>
        <v>1740</v>
      </c>
      <c r="M40" s="55">
        <f t="shared" si="14"/>
        <v>950</v>
      </c>
      <c r="N40" s="55">
        <f t="shared" si="14"/>
        <v>261852</v>
      </c>
      <c r="P40" s="21"/>
    </row>
    <row r="41" spans="1:17" ht="16.5" thickTop="1" thickBot="1" x14ac:dyDescent="0.3">
      <c r="A41" s="4" t="s">
        <v>74</v>
      </c>
      <c r="B41" s="56">
        <f>+B3+B18+B21+B24+B27+B30+B33</f>
        <v>3992</v>
      </c>
      <c r="C41" s="56">
        <f t="shared" ref="C41:N41" si="15">+C3+C18+C21+C24+C27+C30+C33</f>
        <v>9668</v>
      </c>
      <c r="D41" s="56">
        <f t="shared" si="15"/>
        <v>1377</v>
      </c>
      <c r="E41" s="56">
        <f t="shared" si="15"/>
        <v>921</v>
      </c>
      <c r="F41" s="56">
        <f t="shared" si="15"/>
        <v>12726</v>
      </c>
      <c r="G41" s="56">
        <f t="shared" si="15"/>
        <v>9825</v>
      </c>
      <c r="H41" s="56">
        <f t="shared" si="15"/>
        <v>647</v>
      </c>
      <c r="I41" s="56">
        <f t="shared" si="15"/>
        <v>824</v>
      </c>
      <c r="J41" s="56">
        <f t="shared" si="15"/>
        <v>88</v>
      </c>
      <c r="K41" s="56">
        <f t="shared" si="15"/>
        <v>638</v>
      </c>
      <c r="L41" s="56">
        <f t="shared" si="15"/>
        <v>207</v>
      </c>
      <c r="M41" s="56">
        <f t="shared" si="15"/>
        <v>111</v>
      </c>
      <c r="N41" s="56">
        <f t="shared" si="15"/>
        <v>41024</v>
      </c>
      <c r="Q41" s="22"/>
    </row>
    <row r="42" spans="1:17" ht="16.5" thickTop="1" thickBot="1" x14ac:dyDescent="0.3">
      <c r="A42" s="4" t="s">
        <v>76</v>
      </c>
      <c r="B42" s="57">
        <f>+B41/B39</f>
        <v>0.12781353056062497</v>
      </c>
      <c r="C42" s="57">
        <f t="shared" ref="C42:N42" si="16">+C41/C39</f>
        <v>0.14830495474766067</v>
      </c>
      <c r="D42" s="57">
        <f t="shared" si="16"/>
        <v>0.10912981455064194</v>
      </c>
      <c r="E42" s="57">
        <f t="shared" si="16"/>
        <v>0.11368966794222936</v>
      </c>
      <c r="F42" s="57">
        <f t="shared" si="16"/>
        <v>0.12871968118463376</v>
      </c>
      <c r="G42" s="57">
        <f t="shared" si="16"/>
        <v>0.14992446553644728</v>
      </c>
      <c r="H42" s="57">
        <f t="shared" si="16"/>
        <v>0.11267850923023337</v>
      </c>
      <c r="I42" s="57">
        <f t="shared" si="16"/>
        <v>0.11878333573590889</v>
      </c>
      <c r="J42" s="57">
        <f t="shared" si="16"/>
        <v>0.11181702668360864</v>
      </c>
      <c r="K42" s="57">
        <f t="shared" si="16"/>
        <v>0.13124871425632587</v>
      </c>
      <c r="L42" s="57">
        <f t="shared" si="16"/>
        <v>0.10631741140215717</v>
      </c>
      <c r="M42" s="57">
        <f t="shared" si="16"/>
        <v>0.10461828463713478</v>
      </c>
      <c r="N42" s="57">
        <f t="shared" si="16"/>
        <v>0.13544817020827005</v>
      </c>
    </row>
    <row r="43" spans="1:17" ht="15.75" thickTop="1" x14ac:dyDescent="0.25"/>
    <row r="44" spans="1:17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7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7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"/>
  <sheetViews>
    <sheetView workbookViewId="0">
      <selection activeCell="C1" sqref="C1"/>
    </sheetView>
  </sheetViews>
  <sheetFormatPr defaultColWidth="11.42578125" defaultRowHeight="15" x14ac:dyDescent="0.25"/>
  <cols>
    <col min="1" max="1" width="44.28515625" customWidth="1"/>
    <col min="2" max="4" width="8.7109375" customWidth="1"/>
    <col min="5" max="5" width="10.140625" customWidth="1"/>
    <col min="6" max="7" width="8.7109375" customWidth="1"/>
    <col min="8" max="8" width="11.85546875" customWidth="1"/>
    <col min="9" max="9" width="10" customWidth="1"/>
    <col min="10" max="10" width="9.5703125" customWidth="1"/>
    <col min="11" max="14" width="8.7109375" customWidth="1"/>
  </cols>
  <sheetData>
    <row r="1" spans="1:14" ht="99.75" x14ac:dyDescent="0.25">
      <c r="A1" s="13" t="s">
        <v>12</v>
      </c>
      <c r="B1" s="2" t="str">
        <f>'Catégorie de membres (T1)'!B1</f>
        <v>EGBC</v>
      </c>
      <c r="C1" s="2" t="str">
        <f>'Catégorie de membres (T1)'!C1</f>
        <v>APEGA</v>
      </c>
      <c r="D1" s="2" t="str">
        <f>'Catégorie de membres (T1)'!D1</f>
        <v>APEGS</v>
      </c>
      <c r="E1" s="2" t="str">
        <f>'Catégorie de membres (T1)'!E1</f>
        <v>Engineers Manitoba</v>
      </c>
      <c r="F1" s="2" t="str">
        <f>'Catégorie de membres (T1)'!F1</f>
        <v>PEO</v>
      </c>
      <c r="G1" s="2" t="str">
        <f>'Catégorie de membres (T1)'!G1</f>
        <v>OIQ</v>
      </c>
      <c r="H1" s="2" t="str">
        <f>'Catégorie de membres (T1)'!H1</f>
        <v>Ingénieurs et géoscientifiques
Nouveau-Brunswick</v>
      </c>
      <c r="I1" s="2" t="str">
        <f>'Catégorie de membres (T1)'!I1</f>
        <v>Engineers Nova Scotia</v>
      </c>
      <c r="J1" s="2" t="str">
        <f>'Catégorie de membres (T1)'!J1</f>
        <v>Engineers PEI</v>
      </c>
      <c r="K1" s="2" t="str">
        <f>'Catégorie de membres (T1)'!K1</f>
        <v>PEGNL</v>
      </c>
      <c r="L1" s="2" t="str">
        <f>'Catégorie de membres (T1)'!L1</f>
        <v>NAPEG</v>
      </c>
      <c r="M1" s="2" t="str">
        <f>'Catégorie de membres (T1)'!M1</f>
        <v>Engineers Yukon</v>
      </c>
      <c r="N1" s="3" t="s">
        <v>9</v>
      </c>
    </row>
    <row r="2" spans="1:14" ht="16.5" thickTop="1" thickBot="1" x14ac:dyDescent="0.3">
      <c r="A2" s="4" t="s">
        <v>54</v>
      </c>
      <c r="B2" s="5">
        <f>'Catégorie de membres (T1)'!B5+'Catégorie de membres (T1)'!B8+'Catégorie de membres (T1)'!B11</f>
        <v>712</v>
      </c>
      <c r="C2" s="5">
        <f>'Catégorie de membres (T1)'!C5+'Catégorie de membres (T1)'!C8+'Catégorie de membres (T1)'!C11</f>
        <v>937</v>
      </c>
      <c r="D2" s="5">
        <f>'Catégorie de membres (T1)'!D5+'Catégorie de membres (T1)'!D8+'Catégorie de membres (T1)'!D11</f>
        <v>213</v>
      </c>
      <c r="E2" s="5">
        <f>'Catégorie de membres (T1)'!E5+'Catégorie de membres (T1)'!E8+'Catégorie de membres (T1)'!E11</f>
        <v>178</v>
      </c>
      <c r="F2" s="5">
        <f>'Catégorie de membres (T1)'!F5+'Catégorie de membres (T1)'!F8+'Catégorie de membres (T1)'!F11</f>
        <v>2178</v>
      </c>
      <c r="G2" s="5">
        <f>'Catégorie de membres (T1)'!G5+'Catégorie de membres (T1)'!G8+'Catégorie de membres (T1)'!G11</f>
        <v>1767</v>
      </c>
      <c r="H2" s="5">
        <f>'Catégorie de membres (T1)'!H5+'Catégorie de membres (T1)'!H8+'Catégorie de membres (T1)'!H11</f>
        <v>115</v>
      </c>
      <c r="I2" s="5">
        <f>'Catégorie de membres (T1)'!I5+'Catégorie de membres (T1)'!I8+'Catégorie de membres (T1)'!I11</f>
        <v>178</v>
      </c>
      <c r="J2" s="5">
        <f>'Catégorie de membres (T1)'!J5+'Catégorie de membres (T1)'!J8+'Catégorie de membres (T1)'!J11</f>
        <v>15</v>
      </c>
      <c r="K2" s="5">
        <f>'Catégorie de membres (T1)'!K5+'Catégorie de membres (T1)'!K8+'Catégorie de membres (T1)'!K11</f>
        <v>107</v>
      </c>
      <c r="L2" s="5">
        <f>'Catégorie de membres (T1)'!L5+'Catégorie de membres (T1)'!L8+'Catégorie de membres (T1)'!L11</f>
        <v>7</v>
      </c>
      <c r="M2" s="5">
        <f>'Catégorie de membres (T1)'!M5+'Catégorie de membres (T1)'!M8+'Catégorie de membres (T1)'!M11</f>
        <v>4</v>
      </c>
      <c r="N2" s="5">
        <f>'Catégorie de membres (T1)'!N5+'Catégorie de membres (T1)'!N8+'Catégorie de membres (T1)'!N11</f>
        <v>6411</v>
      </c>
    </row>
    <row r="3" spans="1:14" ht="16.5" thickTop="1" thickBot="1" x14ac:dyDescent="0.3">
      <c r="A3" s="4" t="s">
        <v>55</v>
      </c>
      <c r="B3" s="5">
        <f>'Catégorie de membres (T1)'!B6+'Catégorie de membres (T1)'!B9+'Catégorie de membres (T1)'!B12</f>
        <v>129</v>
      </c>
      <c r="C3" s="5">
        <f>'Catégorie de membres (T1)'!C6+'Catégorie de membres (T1)'!C9+'Catégorie de membres (T1)'!C12</f>
        <v>238</v>
      </c>
      <c r="D3" s="5">
        <f>'Catégorie de membres (T1)'!D6+'Catégorie de membres (T1)'!D9+'Catégorie de membres (T1)'!D12</f>
        <v>53</v>
      </c>
      <c r="E3" s="5">
        <f>'Catégorie de membres (T1)'!E6+'Catégorie de membres (T1)'!E9+'Catégorie de membres (T1)'!E12</f>
        <v>36</v>
      </c>
      <c r="F3" s="5">
        <f>'Catégorie de membres (T1)'!F6+'Catégorie de membres (T1)'!F9+'Catégorie de membres (T1)'!F12</f>
        <v>471</v>
      </c>
      <c r="G3" s="5">
        <f>'Catégorie de membres (T1)'!G6+'Catégorie de membres (T1)'!G9+'Catégorie de membres (T1)'!G12</f>
        <v>385</v>
      </c>
      <c r="H3" s="5">
        <f>'Catégorie de membres (T1)'!H6+'Catégorie de membres (T1)'!H9+'Catégorie de membres (T1)'!H12</f>
        <v>22</v>
      </c>
      <c r="I3" s="5">
        <f>'Catégorie de membres (T1)'!I6+'Catégorie de membres (T1)'!I9+'Catégorie de membres (T1)'!I12</f>
        <v>47</v>
      </c>
      <c r="J3" s="5">
        <f>'Catégorie de membres (T1)'!J6+'Catégorie de membres (T1)'!J9+'Catégorie de membres (T1)'!J12</f>
        <v>2</v>
      </c>
      <c r="K3" s="5">
        <f>'Catégorie de membres (T1)'!K6+'Catégorie de membres (T1)'!K9+'Catégorie de membres (T1)'!K12</f>
        <v>27</v>
      </c>
      <c r="L3" s="5">
        <f>'Catégorie de membres (T1)'!L6+'Catégorie de membres (T1)'!L9+'Catégorie de membres (T1)'!L12</f>
        <v>2</v>
      </c>
      <c r="M3" s="5">
        <f>'Catégorie de membres (T1)'!M6+'Catégorie de membres (T1)'!M9+'Catégorie de membres (T1)'!M12</f>
        <v>2</v>
      </c>
      <c r="N3" s="5">
        <f>'Catégorie de membres (T1)'!N6+'Catégorie de membres (T1)'!N9+'Catégorie de membres (T1)'!N12</f>
        <v>1414</v>
      </c>
    </row>
    <row r="4" spans="1:14" x14ac:dyDescent="0.25">
      <c r="A4" s="37" t="s">
        <v>56</v>
      </c>
      <c r="B4" s="5">
        <f>'Catégorie de membres (T1)'!B7+'Catégorie de membres (T1)'!B10+'Catégorie de membres (T1)'!B13</f>
        <v>841</v>
      </c>
      <c r="C4" s="5">
        <f>'Catégorie de membres (T1)'!C7+'Catégorie de membres (T1)'!C10+'Catégorie de membres (T1)'!C13</f>
        <v>1175</v>
      </c>
      <c r="D4" s="5">
        <f>'Catégorie de membres (T1)'!D7+'Catégorie de membres (T1)'!D10+'Catégorie de membres (T1)'!D13</f>
        <v>266</v>
      </c>
      <c r="E4" s="5">
        <f>'Catégorie de membres (T1)'!E7+'Catégorie de membres (T1)'!E10+'Catégorie de membres (T1)'!E13</f>
        <v>214</v>
      </c>
      <c r="F4" s="5">
        <f>'Catégorie de membres (T1)'!F7+'Catégorie de membres (T1)'!F10+'Catégorie de membres (T1)'!F13</f>
        <v>2649</v>
      </c>
      <c r="G4" s="5">
        <f>'Catégorie de membres (T1)'!G7+'Catégorie de membres (T1)'!G10+'Catégorie de membres (T1)'!G13</f>
        <v>2152</v>
      </c>
      <c r="H4" s="5">
        <f>'Catégorie de membres (T1)'!H7+'Catégorie de membres (T1)'!H10+'Catégorie de membres (T1)'!H13</f>
        <v>137</v>
      </c>
      <c r="I4" s="5">
        <f>'Catégorie de membres (T1)'!I7+'Catégorie de membres (T1)'!I10+'Catégorie de membres (T1)'!I13</f>
        <v>225</v>
      </c>
      <c r="J4" s="5">
        <f>'Catégorie de membres (T1)'!J7+'Catégorie de membres (T1)'!J10+'Catégorie de membres (T1)'!J13</f>
        <v>17</v>
      </c>
      <c r="K4" s="5">
        <f>'Catégorie de membres (T1)'!K7+'Catégorie de membres (T1)'!K10+'Catégorie de membres (T1)'!K13</f>
        <v>134</v>
      </c>
      <c r="L4" s="5">
        <f>'Catégorie de membres (T1)'!L7+'Catégorie de membres (T1)'!L10+'Catégorie de membres (T1)'!L13</f>
        <v>9</v>
      </c>
      <c r="M4" s="5">
        <f>'Catégorie de membres (T1)'!M7+'Catégorie de membres (T1)'!M10+'Catégorie de membres (T1)'!M13</f>
        <v>6</v>
      </c>
      <c r="N4" s="5">
        <f>'Catégorie de membres (T1)'!N7+'Catégorie de membres (T1)'!N10+'Catégorie de membres (T1)'!N13</f>
        <v>7825</v>
      </c>
    </row>
    <row r="5" spans="1:14" ht="31.5" thickTop="1" thickBot="1" x14ac:dyDescent="0.3">
      <c r="A5" s="38" t="s">
        <v>57</v>
      </c>
      <c r="B5" s="32">
        <f>IF(B4&lt;&gt;0,B3/B4,"No Data")</f>
        <v>0.15338882282996433</v>
      </c>
      <c r="C5" s="32">
        <f t="shared" ref="C5:N5" si="0">IF(C4&lt;&gt;0,C3/C4,"No Data")</f>
        <v>0.20255319148936171</v>
      </c>
      <c r="D5" s="32">
        <f t="shared" si="0"/>
        <v>0.19924812030075187</v>
      </c>
      <c r="E5" s="32">
        <f t="shared" si="0"/>
        <v>0.16822429906542055</v>
      </c>
      <c r="F5" s="32">
        <f t="shared" si="0"/>
        <v>0.17780294450736125</v>
      </c>
      <c r="G5" s="32">
        <f t="shared" si="0"/>
        <v>0.17890334572490707</v>
      </c>
      <c r="H5" s="32">
        <f t="shared" si="0"/>
        <v>0.16058394160583941</v>
      </c>
      <c r="I5" s="32">
        <f t="shared" si="0"/>
        <v>0.2088888888888889</v>
      </c>
      <c r="J5" s="32">
        <f t="shared" si="0"/>
        <v>0.11764705882352941</v>
      </c>
      <c r="K5" s="32">
        <f t="shared" si="0"/>
        <v>0.20149253731343283</v>
      </c>
      <c r="L5" s="32">
        <f t="shared" si="0"/>
        <v>0.22222222222222221</v>
      </c>
      <c r="M5" s="32">
        <f t="shared" si="0"/>
        <v>0.33333333333333331</v>
      </c>
      <c r="N5" s="32">
        <f t="shared" si="0"/>
        <v>0.18070287539936103</v>
      </c>
    </row>
    <row r="6" spans="1:14" ht="16.5" thickTop="1" thickBot="1" x14ac:dyDescent="0.3"/>
    <row r="7" spans="1:14" ht="78" customHeight="1" thickBot="1" x14ac:dyDescent="0.3">
      <c r="A7" s="62" t="s">
        <v>79</v>
      </c>
      <c r="B7" s="63"/>
    </row>
    <row r="8" spans="1:14" ht="16.5" thickTop="1" thickBot="1" x14ac:dyDescent="0.3">
      <c r="A8" s="58" t="s">
        <v>77</v>
      </c>
      <c r="B8" s="39" t="s">
        <v>78</v>
      </c>
    </row>
    <row r="9" spans="1:14" ht="16.5" thickTop="1" thickBot="1" x14ac:dyDescent="0.3">
      <c r="A9" s="59">
        <v>2014</v>
      </c>
      <c r="B9" s="60">
        <v>0.17</v>
      </c>
      <c r="N9" s="19"/>
    </row>
    <row r="10" spans="1:14" ht="16.5" thickTop="1" thickBot="1" x14ac:dyDescent="0.3">
      <c r="A10" s="59">
        <v>2015</v>
      </c>
      <c r="B10" s="60">
        <v>0.16800000000000001</v>
      </c>
    </row>
    <row r="11" spans="1:14" ht="16.5" thickTop="1" thickBot="1" x14ac:dyDescent="0.3">
      <c r="A11" s="59">
        <v>2016</v>
      </c>
      <c r="B11" s="60">
        <v>0.17199999999999999</v>
      </c>
    </row>
    <row r="12" spans="1:14" ht="16.5" thickTop="1" thickBot="1" x14ac:dyDescent="0.3">
      <c r="A12" s="59">
        <v>2017</v>
      </c>
      <c r="B12" s="60">
        <v>0.18</v>
      </c>
    </row>
    <row r="13" spans="1:14" ht="16.5" thickTop="1" thickBot="1" x14ac:dyDescent="0.3">
      <c r="A13" s="59">
        <v>2018</v>
      </c>
      <c r="B13" s="60">
        <v>0.18099999999999999</v>
      </c>
    </row>
    <row r="14" spans="1:14" ht="15.75" thickTop="1" x14ac:dyDescent="0.25"/>
  </sheetData>
  <mergeCells count="1">
    <mergeCell ref="A7:B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16044-E1A7-4100-B25A-FDC87DC10DCA}">
  <dimension ref="A1:H5"/>
  <sheetViews>
    <sheetView workbookViewId="0">
      <selection activeCell="J9" sqref="J9"/>
    </sheetView>
  </sheetViews>
  <sheetFormatPr defaultRowHeight="15" x14ac:dyDescent="0.25"/>
  <cols>
    <col min="1" max="1" width="11.5703125" bestFit="1" customWidth="1"/>
    <col min="2" max="2" width="12" bestFit="1" customWidth="1"/>
    <col min="3" max="3" width="33.5703125" customWidth="1"/>
    <col min="4" max="8" width="8.7109375" customWidth="1"/>
    <col min="9" max="16" width="16.28515625" bestFit="1" customWidth="1"/>
    <col min="17" max="20" width="16.5703125" bestFit="1" customWidth="1"/>
    <col min="21" max="21" width="11.5703125" bestFit="1" customWidth="1"/>
    <col min="22" max="24" width="18.5703125" bestFit="1" customWidth="1"/>
    <col min="25" max="27" width="16.5703125" bestFit="1" customWidth="1"/>
  </cols>
  <sheetData>
    <row r="1" spans="1:8" ht="23.25" customHeight="1" thickBot="1" x14ac:dyDescent="0.3">
      <c r="A1" s="64" t="s">
        <v>66</v>
      </c>
      <c r="B1" s="62"/>
      <c r="C1" s="63"/>
      <c r="D1" s="35">
        <v>2014</v>
      </c>
      <c r="E1" s="35">
        <v>2015</v>
      </c>
      <c r="F1" s="35">
        <v>2016</v>
      </c>
      <c r="G1" s="35">
        <v>2017</v>
      </c>
      <c r="H1" s="35">
        <v>2018</v>
      </c>
    </row>
    <row r="2" spans="1:8" ht="34.15" customHeight="1" thickTop="1" thickBot="1" x14ac:dyDescent="0.3">
      <c r="A2" s="65" t="s">
        <v>62</v>
      </c>
      <c r="B2" s="66"/>
      <c r="C2" s="67"/>
      <c r="D2" s="56">
        <f t="shared" ref="D2:G2" si="0">SUM(D3:D4)</f>
        <v>8645</v>
      </c>
      <c r="E2" s="56">
        <f t="shared" si="0"/>
        <v>9805</v>
      </c>
      <c r="F2" s="56">
        <f t="shared" si="0"/>
        <v>8618</v>
      </c>
      <c r="G2" s="56">
        <f t="shared" si="0"/>
        <v>9862</v>
      </c>
      <c r="H2" s="56">
        <f>SUM(H3:H4)</f>
        <v>7825</v>
      </c>
    </row>
    <row r="3" spans="1:8" ht="18.75" customHeight="1" thickTop="1" thickBot="1" x14ac:dyDescent="0.3">
      <c r="A3" s="65" t="s">
        <v>65</v>
      </c>
      <c r="B3" s="66"/>
      <c r="C3" s="67"/>
      <c r="D3" s="4">
        <v>7175</v>
      </c>
      <c r="E3" s="4">
        <v>8153</v>
      </c>
      <c r="F3" s="4">
        <v>7136</v>
      </c>
      <c r="G3" s="61">
        <v>8089</v>
      </c>
      <c r="H3" s="56">
        <v>6411</v>
      </c>
    </row>
    <row r="4" spans="1:8" ht="18.75" customHeight="1" thickTop="1" thickBot="1" x14ac:dyDescent="0.3">
      <c r="A4" s="65" t="s">
        <v>63</v>
      </c>
      <c r="B4" s="66"/>
      <c r="C4" s="67"/>
      <c r="D4" s="34">
        <v>1470</v>
      </c>
      <c r="E4" s="4">
        <v>1652</v>
      </c>
      <c r="F4" s="4">
        <v>1482</v>
      </c>
      <c r="G4" s="61">
        <v>1773</v>
      </c>
      <c r="H4" s="56">
        <v>1414</v>
      </c>
    </row>
    <row r="5" spans="1:8" ht="16.5" thickTop="1" thickBot="1" x14ac:dyDescent="0.3">
      <c r="A5" s="31" t="s">
        <v>64</v>
      </c>
      <c r="B5" s="31"/>
      <c r="C5" s="33"/>
      <c r="D5" s="33">
        <f>D4/D2</f>
        <v>0.17004048582995951</v>
      </c>
      <c r="E5" s="33">
        <f>E4/E2</f>
        <v>0.16848546659867414</v>
      </c>
      <c r="F5" s="33">
        <f>F4/F2</f>
        <v>0.17196565328382454</v>
      </c>
      <c r="G5" s="33">
        <f>G4/G2</f>
        <v>0.17978097748935307</v>
      </c>
      <c r="H5" s="33">
        <f>H4/H2</f>
        <v>0.18070287539936103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"/>
  <sheetViews>
    <sheetView workbookViewId="0">
      <selection activeCell="B1" sqref="B1"/>
    </sheetView>
  </sheetViews>
  <sheetFormatPr defaultColWidth="8.85546875" defaultRowHeight="15" x14ac:dyDescent="0.25"/>
  <cols>
    <col min="1" max="1" width="56.28515625" customWidth="1"/>
    <col min="5" max="5" width="10.42578125" customWidth="1"/>
    <col min="8" max="8" width="12.7109375" customWidth="1"/>
    <col min="9" max="9" width="10" customWidth="1"/>
    <col min="10" max="10" width="9.28515625" customWidth="1"/>
    <col min="14" max="15" width="9.42578125" bestFit="1" customWidth="1"/>
    <col min="17" max="17" width="9.140625" bestFit="1" customWidth="1"/>
  </cols>
  <sheetData>
    <row r="1" spans="1:16" ht="78" customHeight="1" x14ac:dyDescent="0.25">
      <c r="A1" s="13" t="s">
        <v>12</v>
      </c>
      <c r="B1" s="2" t="str">
        <f>'Catégorie de membres (T1)'!B1</f>
        <v>EGBC</v>
      </c>
      <c r="C1" s="2" t="str">
        <f>'Catégorie de membres (T1)'!C1</f>
        <v>APEGA</v>
      </c>
      <c r="D1" s="2" t="str">
        <f>'Catégorie de membres (T1)'!D1</f>
        <v>APEGS</v>
      </c>
      <c r="E1" s="2" t="str">
        <f>'Catégorie de membres (T1)'!E1</f>
        <v>Engineers Manitoba</v>
      </c>
      <c r="F1" s="2" t="str">
        <f>'Catégorie de membres (T1)'!F1</f>
        <v>PEO</v>
      </c>
      <c r="G1" s="2" t="str">
        <f>'Catégorie de membres (T1)'!G1</f>
        <v>OIQ</v>
      </c>
      <c r="H1" s="2" t="s">
        <v>47</v>
      </c>
      <c r="I1" s="2" t="str">
        <f>'Catégorie de membres (T1)'!I1</f>
        <v>Engineers Nova Scotia</v>
      </c>
      <c r="J1" s="2" t="str">
        <f>'Catégorie de membres (T1)'!J1</f>
        <v>Engineers PEI</v>
      </c>
      <c r="K1" s="2" t="str">
        <f>'Catégorie de membres (T1)'!K1</f>
        <v>PEGNL</v>
      </c>
      <c r="L1" s="2" t="str">
        <f>'Catégorie de membres (T1)'!L1</f>
        <v>NAPEG</v>
      </c>
      <c r="M1" s="2" t="str">
        <f>'Catégorie de membres (T1)'!M1</f>
        <v>Engineers Yukon</v>
      </c>
      <c r="N1" s="3" t="s">
        <v>9</v>
      </c>
    </row>
    <row r="2" spans="1:16" ht="31.5" thickTop="1" thickBot="1" x14ac:dyDescent="0.3">
      <c r="A2" s="4" t="s">
        <v>48</v>
      </c>
      <c r="B2" s="5">
        <v>12888</v>
      </c>
      <c r="C2" s="5">
        <v>32710</v>
      </c>
      <c r="D2" s="5">
        <v>3240</v>
      </c>
      <c r="E2" s="5">
        <v>2971</v>
      </c>
      <c r="F2" s="5">
        <v>50711</v>
      </c>
      <c r="G2" s="5">
        <v>37631</v>
      </c>
      <c r="H2" s="5">
        <v>2467</v>
      </c>
      <c r="I2" s="5">
        <v>2710</v>
      </c>
      <c r="J2" s="5">
        <v>257</v>
      </c>
      <c r="K2" s="5">
        <v>1873</v>
      </c>
      <c r="L2" s="5">
        <v>149</v>
      </c>
      <c r="M2" s="5">
        <v>130</v>
      </c>
      <c r="N2" s="5">
        <f>SUM(B2:M2)</f>
        <v>147737</v>
      </c>
    </row>
    <row r="3" spans="1:16" ht="31.5" thickTop="1" thickBot="1" x14ac:dyDescent="0.3">
      <c r="A3" s="4" t="s">
        <v>49</v>
      </c>
      <c r="B3" s="14">
        <v>2027</v>
      </c>
      <c r="C3" s="14">
        <v>6018</v>
      </c>
      <c r="D3" s="14">
        <v>549</v>
      </c>
      <c r="E3" s="14">
        <v>445</v>
      </c>
      <c r="F3" s="14">
        <v>7697</v>
      </c>
      <c r="G3" s="14">
        <v>6607</v>
      </c>
      <c r="H3" s="14">
        <v>387</v>
      </c>
      <c r="I3" s="14">
        <v>468</v>
      </c>
      <c r="J3" s="14">
        <v>41</v>
      </c>
      <c r="K3" s="14">
        <v>364</v>
      </c>
      <c r="L3" s="14">
        <v>24</v>
      </c>
      <c r="M3" s="14">
        <v>27</v>
      </c>
      <c r="N3" s="14">
        <f>SUM(B3:M3)</f>
        <v>24654</v>
      </c>
      <c r="P3" s="19"/>
    </row>
    <row r="4" spans="1:16" ht="31.5" thickTop="1" thickBot="1" x14ac:dyDescent="0.3">
      <c r="A4" s="7" t="s">
        <v>53</v>
      </c>
      <c r="B4" s="8">
        <f>SUM(B2,B3)</f>
        <v>14915</v>
      </c>
      <c r="C4" s="8">
        <f>SUM(C2,C3)</f>
        <v>38728</v>
      </c>
      <c r="D4" s="8">
        <f t="shared" ref="D4:M4" si="0">SUM(D2,D3)</f>
        <v>3789</v>
      </c>
      <c r="E4" s="8">
        <f t="shared" si="0"/>
        <v>3416</v>
      </c>
      <c r="F4" s="8">
        <f t="shared" si="0"/>
        <v>58408</v>
      </c>
      <c r="G4" s="8">
        <f t="shared" si="0"/>
        <v>44238</v>
      </c>
      <c r="H4" s="8">
        <f t="shared" si="0"/>
        <v>2854</v>
      </c>
      <c r="I4" s="8">
        <f t="shared" si="0"/>
        <v>3178</v>
      </c>
      <c r="J4" s="8">
        <f t="shared" si="0"/>
        <v>298</v>
      </c>
      <c r="K4" s="8">
        <f t="shared" si="0"/>
        <v>2237</v>
      </c>
      <c r="L4" s="8">
        <f t="shared" si="0"/>
        <v>173</v>
      </c>
      <c r="M4" s="8">
        <f t="shared" si="0"/>
        <v>157</v>
      </c>
      <c r="N4" s="15">
        <f t="shared" ref="N4:N10" si="1">SUM(B4:M4)</f>
        <v>172391</v>
      </c>
    </row>
    <row r="5" spans="1:16" ht="31.5" thickTop="1" thickBot="1" x14ac:dyDescent="0.3">
      <c r="A5" s="4" t="s">
        <v>50</v>
      </c>
      <c r="B5" s="5">
        <v>3907</v>
      </c>
      <c r="C5" s="5">
        <v>5902</v>
      </c>
      <c r="D5" s="5">
        <v>3601</v>
      </c>
      <c r="E5" s="5">
        <v>1775</v>
      </c>
      <c r="F5" s="5">
        <v>6078</v>
      </c>
      <c r="G5" s="5">
        <v>1059</v>
      </c>
      <c r="H5" s="5">
        <v>275</v>
      </c>
      <c r="I5" s="5">
        <v>1148</v>
      </c>
      <c r="J5" s="5">
        <v>2</v>
      </c>
      <c r="K5" s="5">
        <v>1364</v>
      </c>
      <c r="L5" s="5">
        <v>56</v>
      </c>
      <c r="M5" s="5">
        <v>668</v>
      </c>
      <c r="N5" s="14">
        <f t="shared" si="1"/>
        <v>25835</v>
      </c>
    </row>
    <row r="6" spans="1:16" ht="31.5" thickTop="1" thickBot="1" x14ac:dyDescent="0.3">
      <c r="A6" s="4" t="s">
        <v>51</v>
      </c>
      <c r="B6" s="5">
        <v>397</v>
      </c>
      <c r="C6" s="5">
        <v>626</v>
      </c>
      <c r="D6" s="5">
        <v>277</v>
      </c>
      <c r="E6" s="5">
        <v>137</v>
      </c>
      <c r="F6" s="5">
        <v>634</v>
      </c>
      <c r="G6" s="5">
        <v>209</v>
      </c>
      <c r="H6" s="5">
        <v>44</v>
      </c>
      <c r="I6" s="5">
        <v>107</v>
      </c>
      <c r="J6" s="5">
        <v>0</v>
      </c>
      <c r="K6" s="5">
        <v>91</v>
      </c>
      <c r="L6" s="5">
        <v>10</v>
      </c>
      <c r="M6" s="5">
        <v>72</v>
      </c>
      <c r="N6" s="14">
        <f t="shared" si="1"/>
        <v>2604</v>
      </c>
    </row>
    <row r="7" spans="1:16" ht="31.5" thickTop="1" thickBot="1" x14ac:dyDescent="0.3">
      <c r="A7" s="7" t="s">
        <v>52</v>
      </c>
      <c r="B7" s="8">
        <f>SUM(B5,B6)</f>
        <v>4304</v>
      </c>
      <c r="C7" s="8">
        <f>SUM(C5,C6)</f>
        <v>6528</v>
      </c>
      <c r="D7" s="8">
        <f t="shared" ref="D7:M7" si="2">SUM(D5,D6)</f>
        <v>3878</v>
      </c>
      <c r="E7" s="8">
        <f t="shared" si="2"/>
        <v>1912</v>
      </c>
      <c r="F7" s="8">
        <f t="shared" si="2"/>
        <v>6712</v>
      </c>
      <c r="G7" s="8">
        <f t="shared" si="2"/>
        <v>1268</v>
      </c>
      <c r="H7" s="8">
        <f t="shared" si="2"/>
        <v>319</v>
      </c>
      <c r="I7" s="8">
        <f t="shared" si="2"/>
        <v>1255</v>
      </c>
      <c r="J7" s="8">
        <f t="shared" si="2"/>
        <v>2</v>
      </c>
      <c r="K7" s="8">
        <f t="shared" si="2"/>
        <v>1455</v>
      </c>
      <c r="L7" s="8">
        <f t="shared" si="2"/>
        <v>66</v>
      </c>
      <c r="M7" s="8">
        <f t="shared" si="2"/>
        <v>740</v>
      </c>
      <c r="N7" s="15">
        <f t="shared" si="1"/>
        <v>28439</v>
      </c>
      <c r="O7" s="19"/>
    </row>
    <row r="8" spans="1:16" ht="27.75" thickTop="1" thickBot="1" x14ac:dyDescent="0.3">
      <c r="A8" s="36" t="s">
        <v>69</v>
      </c>
      <c r="B8" s="5">
        <v>825</v>
      </c>
      <c r="C8" s="5">
        <v>1796</v>
      </c>
      <c r="D8" s="5">
        <v>371</v>
      </c>
      <c r="E8" s="5">
        <v>267</v>
      </c>
      <c r="F8" s="5">
        <v>3076</v>
      </c>
      <c r="G8" s="5">
        <v>511</v>
      </c>
      <c r="H8" s="5">
        <v>58</v>
      </c>
      <c r="I8" s="5">
        <v>236</v>
      </c>
      <c r="J8" s="5">
        <v>0</v>
      </c>
      <c r="K8" s="5">
        <v>210</v>
      </c>
      <c r="L8" s="5">
        <v>2</v>
      </c>
      <c r="M8" s="5">
        <v>51</v>
      </c>
      <c r="N8" s="14">
        <f t="shared" si="1"/>
        <v>7403</v>
      </c>
    </row>
    <row r="9" spans="1:16" ht="27.75" thickTop="1" thickBot="1" x14ac:dyDescent="0.3">
      <c r="A9" s="36" t="s">
        <v>70</v>
      </c>
      <c r="B9" s="5">
        <v>101</v>
      </c>
      <c r="C9" s="5">
        <v>203</v>
      </c>
      <c r="D9" s="5">
        <v>33</v>
      </c>
      <c r="E9" s="5">
        <v>16</v>
      </c>
      <c r="F9" s="5">
        <v>338</v>
      </c>
      <c r="G9" s="5">
        <v>81</v>
      </c>
      <c r="H9" s="5">
        <v>9</v>
      </c>
      <c r="I9" s="5">
        <v>19</v>
      </c>
      <c r="J9" s="5">
        <v>0</v>
      </c>
      <c r="K9" s="5">
        <v>18</v>
      </c>
      <c r="L9" s="5">
        <v>0</v>
      </c>
      <c r="M9" s="5">
        <v>1</v>
      </c>
      <c r="N9" s="14">
        <f t="shared" si="1"/>
        <v>819</v>
      </c>
    </row>
    <row r="10" spans="1:16" ht="31.5" thickTop="1" thickBot="1" x14ac:dyDescent="0.3">
      <c r="A10" s="7" t="s">
        <v>71</v>
      </c>
      <c r="B10" s="8">
        <f>SUM(B8,B9)</f>
        <v>926</v>
      </c>
      <c r="C10" s="8">
        <f>SUM(C8,C9)</f>
        <v>1999</v>
      </c>
      <c r="D10" s="8">
        <f t="shared" ref="D10:M10" si="3">SUM(D8,D9)</f>
        <v>404</v>
      </c>
      <c r="E10" s="8">
        <f t="shared" si="3"/>
        <v>283</v>
      </c>
      <c r="F10" s="8">
        <f t="shared" si="3"/>
        <v>3414</v>
      </c>
      <c r="G10" s="8">
        <f t="shared" si="3"/>
        <v>592</v>
      </c>
      <c r="H10" s="8">
        <f t="shared" si="3"/>
        <v>67</v>
      </c>
      <c r="I10" s="8">
        <f t="shared" si="3"/>
        <v>255</v>
      </c>
      <c r="J10" s="8">
        <f t="shared" si="3"/>
        <v>0</v>
      </c>
      <c r="K10" s="8">
        <f t="shared" si="3"/>
        <v>228</v>
      </c>
      <c r="L10" s="8">
        <f t="shared" si="3"/>
        <v>2</v>
      </c>
      <c r="M10" s="8">
        <f t="shared" si="3"/>
        <v>52</v>
      </c>
      <c r="N10" s="15">
        <f t="shared" si="1"/>
        <v>8222</v>
      </c>
      <c r="O10" s="19"/>
    </row>
    <row r="11" spans="1:16" ht="15.75" thickTop="1" x14ac:dyDescent="0.25"/>
    <row r="12" spans="1:16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</sheetData>
  <conditionalFormatting sqref="B4:M4 B7:M7 B10:M10">
    <cfRule type="expression" dxfId="0" priority="1">
      <formula>INDIRECT(ADDRESS(ROW()-1,COLUMN()))+INDIRECT(ADDRESS(ROW()-2,COLUMN()))&lt;&gt;INDIRECT(ADDRESS(ROW(),COLUMN()))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"/>
  <sheetViews>
    <sheetView workbookViewId="0">
      <selection activeCell="B1" sqref="B1"/>
    </sheetView>
  </sheetViews>
  <sheetFormatPr defaultColWidth="8.85546875" defaultRowHeight="15" x14ac:dyDescent="0.25"/>
  <cols>
    <col min="1" max="1" width="53.42578125" customWidth="1"/>
    <col min="2" max="7" width="10.42578125" customWidth="1"/>
    <col min="8" max="8" width="11.85546875" customWidth="1"/>
    <col min="9" max="14" width="10.42578125" customWidth="1"/>
  </cols>
  <sheetData>
    <row r="1" spans="1:14" ht="78" customHeight="1" x14ac:dyDescent="0.25">
      <c r="A1" s="13" t="s">
        <v>12</v>
      </c>
      <c r="B1" s="2" t="str">
        <f>'Catégorie de membres (T1)'!B1</f>
        <v>EGBC</v>
      </c>
      <c r="C1" s="2" t="str">
        <f>'Catégorie de membres (T1)'!C1</f>
        <v>APEGA</v>
      </c>
      <c r="D1" s="2" t="str">
        <f>'Catégorie de membres (T1)'!D1</f>
        <v>APEGS</v>
      </c>
      <c r="E1" s="2" t="str">
        <f>'Catégorie de membres (T1)'!E1</f>
        <v>Engineers Manitoba</v>
      </c>
      <c r="F1" s="2" t="str">
        <f>'Catégorie de membres (T1)'!F1</f>
        <v>PEO</v>
      </c>
      <c r="G1" s="2" t="str">
        <f>'Catégorie de membres (T1)'!G1</f>
        <v>OIQ</v>
      </c>
      <c r="H1" s="2" t="str">
        <f>'Catégorie de membres (T1)'!H1</f>
        <v>Ingénieurs et géoscientifiques
Nouveau-Brunswick</v>
      </c>
      <c r="I1" s="2" t="str">
        <f>'Catégorie de membres (T1)'!I1</f>
        <v>Engineers Nova Scotia</v>
      </c>
      <c r="J1" s="2" t="str">
        <f>'Catégorie de membres (T1)'!J1</f>
        <v>Engineers PEI</v>
      </c>
      <c r="K1" s="2" t="str">
        <f>'Catégorie de membres (T1)'!K1</f>
        <v>PEGNL</v>
      </c>
      <c r="L1" s="2" t="str">
        <f>'Catégorie de membres (T1)'!L1</f>
        <v>NAPEG</v>
      </c>
      <c r="M1" s="2" t="str">
        <f>'Catégorie de membres (T1)'!M1</f>
        <v>Engineers Yukon</v>
      </c>
      <c r="N1" s="3" t="s">
        <v>9</v>
      </c>
    </row>
    <row r="2" spans="1:14" ht="31.5" thickTop="1" thickBot="1" x14ac:dyDescent="0.3">
      <c r="A2" s="4" t="s">
        <v>48</v>
      </c>
      <c r="B2" s="5">
        <f>'Résidence (T3)'!B2</f>
        <v>12888</v>
      </c>
      <c r="C2" s="5">
        <f>'Résidence (T3)'!C2</f>
        <v>32710</v>
      </c>
      <c r="D2" s="5">
        <f>'Résidence (T3)'!D2</f>
        <v>3240</v>
      </c>
      <c r="E2" s="5">
        <f>'Résidence (T3)'!E2</f>
        <v>2971</v>
      </c>
      <c r="F2" s="5">
        <f>'Résidence (T3)'!F2</f>
        <v>50711</v>
      </c>
      <c r="G2" s="5">
        <f>'Résidence (T3)'!G2</f>
        <v>37631</v>
      </c>
      <c r="H2" s="5">
        <f>'Résidence (T3)'!H2</f>
        <v>2467</v>
      </c>
      <c r="I2" s="5">
        <f>'Résidence (T3)'!I2</f>
        <v>2710</v>
      </c>
      <c r="J2" s="5">
        <f>'Résidence (T3)'!J2</f>
        <v>257</v>
      </c>
      <c r="K2" s="5">
        <f>'Résidence (T3)'!K2</f>
        <v>1873</v>
      </c>
      <c r="L2" s="5">
        <f>'Résidence (T3)'!L2</f>
        <v>149</v>
      </c>
      <c r="M2" s="5">
        <f>'Résidence (T3)'!M2</f>
        <v>130</v>
      </c>
      <c r="N2" s="5">
        <f>SUM(B2:M2)</f>
        <v>147737</v>
      </c>
    </row>
    <row r="3" spans="1:14" ht="31.5" thickTop="1" thickBot="1" x14ac:dyDescent="0.3">
      <c r="A3" s="4" t="s">
        <v>58</v>
      </c>
      <c r="B3" s="5">
        <f>'Résidence (T3)'!B3</f>
        <v>2027</v>
      </c>
      <c r="C3" s="5">
        <f>'Résidence (T3)'!C3</f>
        <v>6018</v>
      </c>
      <c r="D3" s="5">
        <f>'Résidence (T3)'!D3</f>
        <v>549</v>
      </c>
      <c r="E3" s="5">
        <f>'Résidence (T3)'!E3</f>
        <v>445</v>
      </c>
      <c r="F3" s="5">
        <f>'Résidence (T3)'!F3</f>
        <v>7697</v>
      </c>
      <c r="G3" s="5">
        <f>'Résidence (T3)'!G3</f>
        <v>6607</v>
      </c>
      <c r="H3" s="5">
        <f>'Résidence (T3)'!H3</f>
        <v>387</v>
      </c>
      <c r="I3" s="5">
        <f>'Résidence (T3)'!I3</f>
        <v>468</v>
      </c>
      <c r="J3" s="5">
        <f>'Résidence (T3)'!J3</f>
        <v>41</v>
      </c>
      <c r="K3" s="5">
        <f>'Résidence (T3)'!K3</f>
        <v>364</v>
      </c>
      <c r="L3" s="5">
        <f>'Résidence (T3)'!L3</f>
        <v>24</v>
      </c>
      <c r="M3" s="5">
        <f>'Résidence (T3)'!M3</f>
        <v>27</v>
      </c>
      <c r="N3" s="14">
        <f>SUM(B3:M3)</f>
        <v>24654</v>
      </c>
    </row>
    <row r="4" spans="1:14" ht="31.5" thickTop="1" thickBot="1" x14ac:dyDescent="0.3">
      <c r="A4" s="7" t="s">
        <v>53</v>
      </c>
      <c r="B4" s="8">
        <f>SUM(B2,B3)</f>
        <v>14915</v>
      </c>
      <c r="C4" s="8">
        <f t="shared" ref="C4:M4" si="0">SUM(C2,C3)</f>
        <v>38728</v>
      </c>
      <c r="D4" s="8">
        <f t="shared" si="0"/>
        <v>3789</v>
      </c>
      <c r="E4" s="8">
        <f t="shared" si="0"/>
        <v>3416</v>
      </c>
      <c r="F4" s="8">
        <f t="shared" si="0"/>
        <v>58408</v>
      </c>
      <c r="G4" s="8">
        <f t="shared" si="0"/>
        <v>44238</v>
      </c>
      <c r="H4" s="8">
        <f t="shared" si="0"/>
        <v>2854</v>
      </c>
      <c r="I4" s="8">
        <f t="shared" si="0"/>
        <v>3178</v>
      </c>
      <c r="J4" s="8">
        <f t="shared" si="0"/>
        <v>298</v>
      </c>
      <c r="K4" s="8">
        <f t="shared" si="0"/>
        <v>2237</v>
      </c>
      <c r="L4" s="8">
        <f t="shared" si="0"/>
        <v>173</v>
      </c>
      <c r="M4" s="8">
        <f t="shared" si="0"/>
        <v>157</v>
      </c>
      <c r="N4" s="8">
        <f>SUM(B4:M4)</f>
        <v>172391</v>
      </c>
    </row>
    <row r="5" spans="1:14" ht="16.5" thickTop="1" thickBot="1" x14ac:dyDescent="0.3">
      <c r="A5" s="16" t="s">
        <v>59</v>
      </c>
      <c r="B5" s="17">
        <v>5016.32</v>
      </c>
      <c r="C5" s="17">
        <v>4330.21</v>
      </c>
      <c r="D5" s="17">
        <v>1165.9000000000001</v>
      </c>
      <c r="E5" s="17">
        <v>1356.84</v>
      </c>
      <c r="F5" s="17">
        <v>14411.42</v>
      </c>
      <c r="G5" s="17">
        <v>8421.7000000000007</v>
      </c>
      <c r="H5" s="17">
        <v>772.24</v>
      </c>
      <c r="I5" s="17">
        <v>964.69</v>
      </c>
      <c r="J5" s="17">
        <v>154.75</v>
      </c>
      <c r="K5" s="17">
        <v>525.07000000000005</v>
      </c>
      <c r="L5" s="17">
        <f>44.45+38.65</f>
        <v>83.1</v>
      </c>
      <c r="M5" s="17">
        <v>40.33</v>
      </c>
      <c r="N5" s="17">
        <f>SUM(B5:M5)</f>
        <v>37242.57</v>
      </c>
    </row>
    <row r="6" spans="1:14" ht="16.5" thickTop="1" thickBot="1" x14ac:dyDescent="0.3">
      <c r="A6" s="7" t="s">
        <v>60</v>
      </c>
      <c r="B6" s="18">
        <f>B4/B5</f>
        <v>2.9732951645828019</v>
      </c>
      <c r="C6" s="18">
        <f t="shared" ref="C6:N6" si="1">C4/C5</f>
        <v>8.9436770964918555</v>
      </c>
      <c r="D6" s="18">
        <f t="shared" si="1"/>
        <v>3.2498499013637532</v>
      </c>
      <c r="E6" s="18">
        <f t="shared" si="1"/>
        <v>2.5176144571209575</v>
      </c>
      <c r="F6" s="18">
        <f t="shared" si="1"/>
        <v>4.0528969386777982</v>
      </c>
      <c r="G6" s="18">
        <f t="shared" si="1"/>
        <v>5.2528586864884756</v>
      </c>
      <c r="H6" s="18">
        <f t="shared" si="1"/>
        <v>3.6957422562933804</v>
      </c>
      <c r="I6" s="18">
        <f t="shared" si="1"/>
        <v>3.2943225284806514</v>
      </c>
      <c r="J6" s="18">
        <f t="shared" si="1"/>
        <v>1.925686591276252</v>
      </c>
      <c r="K6" s="18">
        <f t="shared" si="1"/>
        <v>4.2603843297084198</v>
      </c>
      <c r="L6" s="18">
        <f t="shared" si="1"/>
        <v>2.0818291215403129</v>
      </c>
      <c r="M6" s="18">
        <f>M4/M5</f>
        <v>3.8928837093974709</v>
      </c>
      <c r="N6" s="18">
        <f t="shared" si="1"/>
        <v>4.6288695973451883</v>
      </c>
    </row>
    <row r="7" spans="1:14" ht="15.75" thickTop="1" x14ac:dyDescent="0.25">
      <c r="A7" t="s">
        <v>61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10" spans="1:14" x14ac:dyDescent="0.25">
      <c r="H10" s="2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f4a2b1bf-d34f-45ae-9597-315e8ee96dd7</TermId>
        </TermInfo>
      </Terms>
    </bc7689d2d0d44b4e9f97381cc5883e30>
    <TaxCatchAll xmlns="cb25f3da-5814-4c1f-99f2-d637de11ca73">
      <Value>57</Value>
    </TaxCatchAll>
    <Categories0 xmlns="2faa0b0e-b87d-43bb-8713-9939ebaaf2ba" xsi:nil="true"/>
    <_DCDateCreated xmlns="http://schemas.microsoft.com/sharepoint/v3/fields" xsi:nil="true"/>
    <Year xmlns="2faa0b0e-b87d-43bb-8713-9939ebaaf2ba">2019</Yea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4A7FD614227C4B924A19461F5D6216" ma:contentTypeVersion="165" ma:contentTypeDescription="Create a new document." ma:contentTypeScope="" ma:versionID="8e1a6b9699f62729d72afcdbf5388d0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faa0b0e-b87d-43bb-8713-9939ebaaf2ba" targetNamespace="http://schemas.microsoft.com/office/2006/metadata/properties" ma:root="true" ma:fieldsID="7bb32e3bc1f2e515b20670d497511f43" ns2:_="" ns3:_="" ns4:_="">
    <xsd:import namespace="cb25f3da-5814-4c1f-99f2-d637de11ca73"/>
    <xsd:import namespace="http://schemas.microsoft.com/sharepoint/v3/fields"/>
    <xsd:import namespace="2faa0b0e-b87d-43bb-8713-9939ebaaf2b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a0b0e-b87d-43bb-8713-9939ebaaf2b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Year" ma:index="17" ma:displayName="Reporting Year" ma:default="Unfiled" ma:format="Dropdown" ma:internalName="Year">
      <xsd:simpleType>
        <xsd:union memberTypes="dms:Text">
          <xsd:simpleType>
            <xsd:restriction base="dms:Choice">
              <xsd:enumeration value="2021"/>
              <xsd:enumeration value="2020"/>
              <xsd:enumeration value="2019"/>
              <xsd:enumeration value="2018"/>
              <xsd:enumeration value="2017"/>
              <xsd:enumeration value="2016"/>
              <xsd:enumeration value="Unfiled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8F4611C4-2EA5-4E1D-86C5-8D09FFFA226A}">
  <ds:schemaRefs>
    <ds:schemaRef ds:uri="cb25f3da-5814-4c1f-99f2-d637de11ca73"/>
    <ds:schemaRef ds:uri="http://purl.org/dc/dcmitype/"/>
    <ds:schemaRef ds:uri="http://purl.org/dc/elements/1.1/"/>
    <ds:schemaRef ds:uri="http://schemas.microsoft.com/sharepoint/v3/field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2faa0b0e-b87d-43bb-8713-9939ebaaf2ba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A74A716-A15E-4817-AF36-1E104D0736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faa0b0e-b87d-43bb-8713-9939ebaaf2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57A3D8-2F58-4984-BEEA-5EF1A0436A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Catégorie de membres (T1)</vt:lpstr>
      <vt:lpstr>30 en 30 (T2)</vt:lpstr>
      <vt:lpstr>Ing.s nouvellement titulaires</vt:lpstr>
      <vt:lpstr>Résidence (T3)</vt:lpstr>
      <vt:lpstr>Ing.s pour mille habitants (T4)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 Export</dc:title>
  <dc:subject/>
  <dc:creator>Vinicius Rossi</dc:creator>
  <cp:keywords/>
  <dc:description/>
  <cp:lastModifiedBy>Cassandra Polyzou</cp:lastModifiedBy>
  <cp:revision/>
  <dcterms:created xsi:type="dcterms:W3CDTF">2018-07-18T13:55:12Z</dcterms:created>
  <dcterms:modified xsi:type="dcterms:W3CDTF">2019-11-13T13:37:24Z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0x010100254A7FD614227C4B924A19461F5D6216</vt:lpwstr>
  </property>
  <property fmtid="{D5CDD505-2E9C-101B-9397-08002B2CF9AE}" pid="3" name="Document Type">
    <vt:lpwstr>57;#Research|f4a2b1bf-d34f-45ae-9597-315e8ee96dd7</vt:lpwstr>
  </property>
</Properties>
</file>